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tabRatio="753"/>
  </bookViews>
  <sheets>
    <sheet name="Tower 6m" sheetId="2" r:id="rId1"/>
    <sheet name="Tower 10m" sheetId="3" r:id="rId2"/>
    <sheet name="2m&amp;70cm Twin Lead" sheetId="10" r:id="rId3"/>
    <sheet name="0.625w 2m" sheetId="5" r:id="rId4"/>
    <sheet name="0.625w 220MHz" sheetId="6" r:id="rId5"/>
    <sheet name="Square 6m Gamma" sheetId="7" r:id="rId6"/>
    <sheet name="Square 2m Stack" sheetId="9" r:id="rId7"/>
    <sheet name="Square 70cm Stack" sheetId="8" r:id="rId8"/>
  </sheets>
  <definedNames>
    <definedName name="_xlnm.Extract" localSheetId="1">'Tower 10m'!$D$3</definedName>
    <definedName name="_xlnm.Extract">'Tower 6m'!$D$3</definedName>
    <definedName name="HTML_CodePage" hidden="1">1252</definedName>
    <definedName name="HTML_Control" localSheetId="2" hidden="1">{"'Sheet1'!$T$28"}</definedName>
    <definedName name="HTML_Control" hidden="1">{"'Sheet1'!$T$28"}</definedName>
    <definedName name="HTML_Description" hidden="1">""</definedName>
    <definedName name="HTML_Email" hidden="1">""</definedName>
    <definedName name="HTML_Header" hidden="1">"Sheet1"</definedName>
    <definedName name="HTML_LastUpdate" hidden="1">"11/14/97"</definedName>
    <definedName name="HTML_LineAfter" hidden="1">FALSE</definedName>
    <definedName name="HTML_LineBefore" hidden="1">FALSE</definedName>
    <definedName name="HTML_Name" hidden="1">"Wally Lau"</definedName>
    <definedName name="HTML_OBDlg2" hidden="1">TRUE</definedName>
    <definedName name="HTML_OBDlg4" hidden="1">TRUE</definedName>
    <definedName name="HTML_OS" hidden="1">0</definedName>
    <definedName name="HTML_PathFile" hidden="1">"A:\MyHTML.htm"</definedName>
    <definedName name="HTML_Title" hidden="1">"colinear antenna"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0" l="1"/>
  <c r="T9" i="10"/>
  <c r="AC9" i="10"/>
  <c r="T11" i="10"/>
  <c r="AC11" i="10"/>
  <c r="T14" i="10"/>
  <c r="AC14" i="10"/>
  <c r="C12" i="10" s="1"/>
  <c r="T15" i="10"/>
  <c r="AC15" i="10"/>
  <c r="T17" i="10"/>
  <c r="AC17" i="10"/>
  <c r="T18" i="10"/>
  <c r="AC18" i="10"/>
  <c r="G14" i="10" s="1"/>
  <c r="G21" i="10"/>
  <c r="AC21" i="10" l="1"/>
  <c r="C17" i="10"/>
  <c r="C14" i="10"/>
  <c r="E6" i="9" l="1"/>
  <c r="S7" i="9"/>
  <c r="R10" i="9"/>
  <c r="E11" i="9"/>
  <c r="E12" i="9" s="1"/>
  <c r="E20" i="9"/>
  <c r="Q35" i="9"/>
  <c r="E6" i="8"/>
  <c r="S7" i="8"/>
  <c r="R10" i="8"/>
  <c r="E11" i="8"/>
  <c r="E12" i="8" s="1"/>
  <c r="E20" i="8"/>
  <c r="Q35" i="8"/>
  <c r="K4" i="7"/>
  <c r="F12" i="7" s="1"/>
  <c r="K5" i="7" s="1"/>
  <c r="E5" i="7"/>
  <c r="M6" i="7"/>
  <c r="S8" i="7"/>
  <c r="J13" i="7"/>
  <c r="P13" i="7"/>
  <c r="G14" i="7"/>
  <c r="F15" i="7" s="1"/>
  <c r="K20" i="7"/>
  <c r="O20" i="7"/>
  <c r="F7" i="6"/>
  <c r="F8" i="6" s="1"/>
  <c r="F12" i="6"/>
  <c r="F7" i="5"/>
  <c r="F8" i="5" s="1"/>
  <c r="S18" i="5" s="1"/>
  <c r="F12" i="5"/>
  <c r="E8" i="3"/>
  <c r="F8" i="3"/>
  <c r="H8" i="3"/>
  <c r="H15" i="3" s="1"/>
  <c r="I15" i="3" s="1"/>
  <c r="I8" i="3"/>
  <c r="E11" i="3"/>
  <c r="E9" i="3" s="1"/>
  <c r="F9" i="3" s="1"/>
  <c r="F11" i="3"/>
  <c r="E44" i="3" s="1"/>
  <c r="H11" i="3"/>
  <c r="H12" i="3" s="1"/>
  <c r="I11" i="3"/>
  <c r="E12" i="3"/>
  <c r="F12" i="3"/>
  <c r="E13" i="3"/>
  <c r="E10" i="3" s="1"/>
  <c r="F10" i="3" s="1"/>
  <c r="F13" i="3"/>
  <c r="H16" i="3"/>
  <c r="I16" i="3"/>
  <c r="H17" i="3"/>
  <c r="I17" i="3"/>
  <c r="F43" i="3" s="1"/>
  <c r="H18" i="3"/>
  <c r="I18" i="3"/>
  <c r="H20" i="3"/>
  <c r="I20" i="3"/>
  <c r="H26" i="3"/>
  <c r="F27" i="3"/>
  <c r="E28" i="3"/>
  <c r="E8" i="2"/>
  <c r="F8" i="2" s="1"/>
  <c r="H8" i="2"/>
  <c r="I8" i="2"/>
  <c r="E9" i="2"/>
  <c r="F9" i="2" s="1"/>
  <c r="E11" i="2"/>
  <c r="F11" i="2"/>
  <c r="E44" i="2" s="1"/>
  <c r="H11" i="2"/>
  <c r="H12" i="2" s="1"/>
  <c r="I11" i="2"/>
  <c r="E12" i="2"/>
  <c r="F12" i="2" s="1"/>
  <c r="E13" i="2"/>
  <c r="E10" i="2" s="1"/>
  <c r="F10" i="2" s="1"/>
  <c r="F13" i="2"/>
  <c r="H15" i="2"/>
  <c r="I15" i="2" s="1"/>
  <c r="H16" i="2"/>
  <c r="I16" i="2"/>
  <c r="H17" i="2"/>
  <c r="I17" i="2"/>
  <c r="F43" i="2" s="1"/>
  <c r="H18" i="2"/>
  <c r="I18" i="2"/>
  <c r="H19" i="2"/>
  <c r="I19" i="2" s="1"/>
  <c r="H20" i="2"/>
  <c r="I20" i="2"/>
  <c r="H26" i="2"/>
  <c r="E28" i="2"/>
  <c r="F13" i="5" l="1"/>
  <c r="F9" i="5"/>
  <c r="L18" i="5" s="1"/>
  <c r="S9" i="5" s="1"/>
  <c r="F10" i="5"/>
  <c r="S19" i="5" s="1"/>
  <c r="E21" i="9"/>
  <c r="E13" i="9"/>
  <c r="E7" i="9"/>
  <c r="E21" i="8"/>
  <c r="E13" i="8"/>
  <c r="E7" i="8"/>
  <c r="F13" i="6"/>
  <c r="S18" i="6"/>
  <c r="F9" i="6"/>
  <c r="L18" i="6" s="1"/>
  <c r="S9" i="6" s="1"/>
  <c r="F10" i="6"/>
  <c r="S19" i="6" s="1"/>
  <c r="I12" i="3"/>
  <c r="G38" i="3" s="1"/>
  <c r="H9" i="3"/>
  <c r="I9" i="3" s="1"/>
  <c r="H13" i="3"/>
  <c r="H19" i="3"/>
  <c r="I19" i="3" s="1"/>
  <c r="H13" i="2"/>
  <c r="I12" i="2"/>
  <c r="G38" i="2" s="1"/>
  <c r="H9" i="2"/>
  <c r="I9" i="2" s="1"/>
  <c r="F27" i="2"/>
  <c r="R9" i="9" l="1"/>
  <c r="Q13" i="9"/>
  <c r="E23" i="9"/>
  <c r="E25" i="9"/>
  <c r="E17" i="9" s="1"/>
  <c r="E22" i="9"/>
  <c r="D35" i="9"/>
  <c r="D31" i="9"/>
  <c r="A31" i="9" s="1"/>
  <c r="A35" i="9" s="1"/>
  <c r="E24" i="9"/>
  <c r="O34" i="9" s="1"/>
  <c r="Q13" i="8"/>
  <c r="R9" i="8"/>
  <c r="E22" i="8"/>
  <c r="D35" i="8"/>
  <c r="E23" i="8"/>
  <c r="D31" i="8"/>
  <c r="A31" i="8" s="1"/>
  <c r="A35" i="8" s="1"/>
  <c r="E24" i="8"/>
  <c r="O34" i="8" s="1"/>
  <c r="E25" i="8"/>
  <c r="E17" i="8" s="1"/>
  <c r="H10" i="3"/>
  <c r="I10" i="3" s="1"/>
  <c r="I13" i="3"/>
  <c r="I41" i="3"/>
  <c r="I42" i="3"/>
  <c r="I41" i="2"/>
  <c r="I42" i="2"/>
  <c r="I13" i="2"/>
  <c r="H10" i="2"/>
  <c r="I10" i="2" s="1"/>
  <c r="K36" i="9" l="1"/>
  <c r="M33" i="9"/>
  <c r="J5" i="9"/>
  <c r="N5" i="9" s="1"/>
  <c r="R12" i="9"/>
  <c r="J20" i="9"/>
  <c r="N20" i="9" s="1"/>
  <c r="T25" i="9"/>
  <c r="M22" i="9"/>
  <c r="K36" i="8"/>
  <c r="M33" i="8"/>
  <c r="M22" i="8"/>
  <c r="T25" i="8"/>
  <c r="J5" i="8"/>
  <c r="N5" i="8" s="1"/>
  <c r="R12" i="8"/>
  <c r="J20" i="8"/>
  <c r="N20" i="8" s="1"/>
  <c r="R26" i="9" l="1"/>
  <c r="R16" i="9"/>
  <c r="R30" i="9"/>
  <c r="S30" i="9" s="1"/>
  <c r="R31" i="9"/>
  <c r="S31" i="9" s="1"/>
  <c r="R26" i="8"/>
  <c r="R16" i="8"/>
  <c r="R30" i="8"/>
  <c r="S30" i="8" s="1"/>
  <c r="R31" i="8"/>
  <c r="S31" i="8" s="1"/>
</calcChain>
</file>

<file path=xl/sharedStrings.xml><?xml version="1.0" encoding="utf-8"?>
<sst xmlns="http://schemas.openxmlformats.org/spreadsheetml/2006/main" count="698" uniqueCount="212">
  <si>
    <t>Tower</t>
  </si>
  <si>
    <t xml:space="preserve"> </t>
  </si>
  <si>
    <t xml:space="preserve">end.   Adj. for best SWR </t>
  </si>
  <si>
    <t xml:space="preserve"> "</t>
  </si>
  <si>
    <t>1/2 wave</t>
  </si>
  <si>
    <t xml:space="preserve">"  from shorted </t>
  </si>
  <si>
    <t>&amp; fed at</t>
  </si>
  <si>
    <t>" long</t>
  </si>
  <si>
    <t>1/4 wave Q Section is</t>
  </si>
  <si>
    <t xml:space="preserve"> ( 450 ohm Ladder Line )</t>
  </si>
  <si>
    <t>Shorted End</t>
  </si>
  <si>
    <t>"</t>
  </si>
  <si>
    <t>3/4 PVC</t>
  </si>
  <si>
    <t>coax any length</t>
  </si>
  <si>
    <t>50 ohm</t>
  </si>
  <si>
    <t>dose not require a ground or grounding..</t>
  </si>
  <si>
    <t>Mhz</t>
  </si>
  <si>
    <t>Because of this 1/4 wave matching section, this antenna</t>
  </si>
  <si>
    <t>Antenna Dimensions is for</t>
  </si>
  <si>
    <t>.66%</t>
  </si>
  <si>
    <t xml:space="preserve"> Insulated Ladder Line</t>
  </si>
  <si>
    <t xml:space="preserve">  Gain in DB is almost 3 DB over a 1/2 wave dipole</t>
  </si>
  <si>
    <t>.88%</t>
  </si>
  <si>
    <t xml:space="preserve">  Two Half waves elements in phase</t>
  </si>
  <si>
    <t>.92%</t>
  </si>
  <si>
    <t>.97%</t>
  </si>
  <si>
    <r>
      <t xml:space="preserve"> Open wire </t>
    </r>
    <r>
      <rPr>
        <sz val="10"/>
        <rFont val="Arial"/>
        <family val="2"/>
      </rPr>
      <t>( no Covering )</t>
    </r>
  </si>
  <si>
    <t>60%</t>
  </si>
  <si>
    <t>40%</t>
  </si>
  <si>
    <t>Samples for 450 ohms Ladder Line</t>
  </si>
  <si>
    <t>30%</t>
  </si>
  <si>
    <t xml:space="preserve">              (( Velocity Factors))</t>
  </si>
  <si>
    <t>20%</t>
  </si>
  <si>
    <t>15%</t>
  </si>
  <si>
    <t>10%</t>
  </si>
  <si>
    <t>Box</t>
  </si>
  <si>
    <t>Velocity</t>
  </si>
  <si>
    <t xml:space="preserve">       Element Spacing</t>
  </si>
  <si>
    <t>Line In This</t>
  </si>
  <si>
    <t>1/8 Wave</t>
  </si>
  <si>
    <t>The Ladder</t>
  </si>
  <si>
    <t>1/4 Wave</t>
  </si>
  <si>
    <t xml:space="preserve">Factor Of </t>
  </si>
  <si>
    <t>1/2 Wave</t>
  </si>
  <si>
    <t>5/8 Wave</t>
  </si>
  <si>
    <t>Put Your</t>
  </si>
  <si>
    <t>3/4 Wave</t>
  </si>
  <si>
    <t>and</t>
  </si>
  <si>
    <t>Full Wave</t>
  </si>
  <si>
    <t xml:space="preserve"> Mhz</t>
  </si>
  <si>
    <t>in inches</t>
  </si>
  <si>
    <t>in feet</t>
  </si>
  <si>
    <t xml:space="preserve"> in inches</t>
  </si>
  <si>
    <t xml:space="preserve"> in feet</t>
  </si>
  <si>
    <t xml:space="preserve">in box </t>
  </si>
  <si>
    <t>Frequency</t>
  </si>
  <si>
    <t>Wave Length in space</t>
  </si>
  <si>
    <t xml:space="preserve"> Element Length</t>
  </si>
  <si>
    <t xml:space="preserve"> Enter freq.</t>
  </si>
  <si>
    <t>Just</t>
  </si>
  <si>
    <t>shorted end</t>
  </si>
  <si>
    <t>50 ohm coax</t>
  </si>
  <si>
    <t>1.5"</t>
  </si>
  <si>
    <t>ADJ. UP AND DOWN</t>
  </si>
  <si>
    <t>aluminum foil</t>
  </si>
  <si>
    <t>Total length of antenna</t>
  </si>
  <si>
    <t xml:space="preserve"> for 1/2 wavelength</t>
  </si>
  <si>
    <t>1/4"</t>
  </si>
  <si>
    <t xml:space="preserve"> for 1/4 wavelength</t>
  </si>
  <si>
    <t xml:space="preserve">300 ohm TV twin lead - Velocity factor </t>
  </si>
  <si>
    <t>1/2 wave in space</t>
  </si>
  <si>
    <t>( .66 .88 .82 .92 )</t>
  </si>
  <si>
    <t xml:space="preserve"> Velocity factor</t>
  </si>
  <si>
    <t>cut away</t>
  </si>
  <si>
    <t>MHz</t>
  </si>
  <si>
    <t>Lowest Freq.</t>
  </si>
  <si>
    <t>Highest Freq.</t>
  </si>
  <si>
    <t>Enter Frequency &amp; Complete these 3 boxes</t>
  </si>
  <si>
    <t>open end</t>
  </si>
  <si>
    <t>Turns from grounded end</t>
  </si>
  <si>
    <t>Taped</t>
  </si>
  <si>
    <t>Turns of # 12 wire on 5/8 " ID</t>
  </si>
  <si>
    <t>Coil is</t>
  </si>
  <si>
    <t>Coil length</t>
  </si>
  <si>
    <t>coil and whip</t>
  </si>
  <si>
    <t xml:space="preserve"> Turns for 50 ohms</t>
  </si>
  <si>
    <t>Taped at</t>
  </si>
  <si>
    <t xml:space="preserve"> Inches Long</t>
  </si>
  <si>
    <t xml:space="preserve"> Turns on 5/8 ID</t>
  </si>
  <si>
    <t>Coil =</t>
  </si>
  <si>
    <t xml:space="preserve"> Inches</t>
  </si>
  <si>
    <t>5/8 wave =</t>
  </si>
  <si>
    <t>(Then press enter)</t>
  </si>
  <si>
    <t>Enter Frequency in Box</t>
  </si>
  <si>
    <t>5/8 Wave Mobile Antenna</t>
  </si>
  <si>
    <t>" Turns from grounded end</t>
  </si>
  <si>
    <t>" Turns of # 12 wire on 5/8 " ID</t>
  </si>
  <si>
    <t xml:space="preserve">  2"</t>
  </si>
  <si>
    <t>in.</t>
  </si>
  <si>
    <t>Adj. Ends for resonant length</t>
  </si>
  <si>
    <t>uf capacitor</t>
  </si>
  <si>
    <t>Use    0 to</t>
  </si>
  <si>
    <t>pf</t>
  </si>
  <si>
    <t>Variable Capacitor =</t>
  </si>
  <si>
    <t>Spacing =</t>
  </si>
  <si>
    <t>GAMMAR ARM OD = 1/4 IN.</t>
  </si>
  <si>
    <t xml:space="preserve"> ELEMENT OD = 1/2 INCH</t>
  </si>
  <si>
    <t>MATERIAL &amp; INFO</t>
  </si>
  <si>
    <t xml:space="preserve">  For</t>
  </si>
  <si>
    <t>1/2 Wave Element</t>
  </si>
  <si>
    <t>in. per side</t>
  </si>
  <si>
    <t>COAX   - 50 Ohm</t>
  </si>
  <si>
    <t xml:space="preserve">   Gammar Arm</t>
  </si>
  <si>
    <t>ENTER FREQUENCY IN BOX then hit return</t>
  </si>
  <si>
    <t>4 db</t>
  </si>
  <si>
    <t>gain</t>
  </si>
  <si>
    <t>AND DIRECTIONAL GAIN</t>
  </si>
  <si>
    <t>of current flow</t>
  </si>
  <si>
    <t>Vectors show direction</t>
  </si>
  <si>
    <t>Single Square</t>
  </si>
  <si>
    <t>Ant.1</t>
  </si>
  <si>
    <t xml:space="preserve">  </t>
  </si>
  <si>
    <t xml:space="preserve">    points be fed in phase to work right.</t>
  </si>
  <si>
    <t xml:space="preserve">    require that all of the square's feeding</t>
  </si>
  <si>
    <t>3) Stacking these single squares will</t>
  </si>
  <si>
    <t xml:space="preserve">               See drawing.</t>
  </si>
  <si>
    <t xml:space="preserve">    This will give us a 4db push;</t>
  </si>
  <si>
    <t xml:space="preserve">    1/2 wave elements are out of phase.</t>
  </si>
  <si>
    <t>2) Note, each of the single square antenna</t>
  </si>
  <si>
    <t xml:space="preserve">    harness that is used for Antenna # 2</t>
  </si>
  <si>
    <t>1) Antenna # 3 also uses the same</t>
  </si>
  <si>
    <t>Matching Sample for Stacking ( 4 )  1/2 Wave Elements</t>
  </si>
  <si>
    <t>Gain 12db; ( 8 ) 1/2 wave Elements</t>
  </si>
  <si>
    <r>
      <t>Ant. 2:</t>
    </r>
    <r>
      <rPr>
        <b/>
        <sz val="10"/>
        <color indexed="10"/>
        <rFont val="Arial"/>
        <family val="2"/>
      </rPr>
      <t xml:space="preserve"> Uses 4 Stacked Squares</t>
    </r>
  </si>
  <si>
    <t>power divider</t>
  </si>
  <si>
    <t>450 Ohm Ladder Line for matching &amp;</t>
  </si>
  <si>
    <t>inches stacking distance</t>
  </si>
  <si>
    <t>inches</t>
  </si>
  <si>
    <t>at</t>
  </si>
  <si>
    <t>50 Ohm Coax</t>
  </si>
  <si>
    <t>Shorted</t>
  </si>
  <si>
    <t>3/4=</t>
  </si>
  <si>
    <t>1/4=</t>
  </si>
  <si>
    <r>
      <t xml:space="preserve">Ant. 3: </t>
    </r>
    <r>
      <rPr>
        <b/>
        <sz val="10"/>
        <color indexed="10"/>
        <rFont val="Arial"/>
        <family val="2"/>
      </rPr>
      <t xml:space="preserve"> Uses 2 Stacked Squares;  Gain 6db+ </t>
    </r>
  </si>
  <si>
    <t>Feed Point</t>
  </si>
  <si>
    <t>Total L.</t>
  </si>
  <si>
    <t>Stub</t>
  </si>
  <si>
    <t xml:space="preserve">Harness For Stacking 2 or More Squares </t>
  </si>
  <si>
    <t>Ladder line length</t>
  </si>
  <si>
    <t>Spacing</t>
  </si>
  <si>
    <t>Matching Sample for ( 2 )  1/2 Wave Elements</t>
  </si>
  <si>
    <t>inches long</t>
  </si>
  <si>
    <t>=</t>
  </si>
  <si>
    <t xml:space="preserve"> Sample: 3 times</t>
  </si>
  <si>
    <t>Lead-in</t>
  </si>
  <si>
    <t xml:space="preserve">odd numbers of 1/4 wave lengths </t>
  </si>
  <si>
    <t>Adj.</t>
  </si>
  <si>
    <t xml:space="preserve"> disturbing operations. Use    </t>
  </si>
  <si>
    <t>convenience or etc. and without</t>
  </si>
  <si>
    <t>Ladder line</t>
  </si>
  <si>
    <t>1/4 wave =</t>
  </si>
  <si>
    <t>If longer shorted stub is needed for</t>
  </si>
  <si>
    <t>450 ohm</t>
  </si>
  <si>
    <t>1/2 wave =</t>
  </si>
  <si>
    <t>Note:</t>
  </si>
  <si>
    <t>%</t>
  </si>
  <si>
    <t xml:space="preserve">Ladder Line / velocity </t>
  </si>
  <si>
    <t>ABS Ts</t>
  </si>
  <si>
    <t>For 450 ohm</t>
  </si>
  <si>
    <t>And Misc. Hardware</t>
  </si>
  <si>
    <t>end... Adj. For best SWR</t>
  </si>
  <si>
    <t>" up from shorted</t>
  </si>
  <si>
    <t>about</t>
  </si>
  <si>
    <t>" Long</t>
  </si>
  <si>
    <t>Plastic pipe</t>
  </si>
  <si>
    <t>450 ohm ladder line shorted stub</t>
  </si>
  <si>
    <t>450 Ohms Ladder Line</t>
  </si>
  <si>
    <t>ABS  white</t>
  </si>
  <si>
    <t>Attach the 50 ohm coax to the</t>
  </si>
  <si>
    <t>1/2" ABS Plugs</t>
  </si>
  <si>
    <t>1/2" ABS Ts</t>
  </si>
  <si>
    <t>"  1/2" ABS  Tubing</t>
  </si>
  <si>
    <t>Down</t>
  </si>
  <si>
    <t>1/2=</t>
  </si>
  <si>
    <t>ABS White Plastic Pipe</t>
  </si>
  <si>
    <t>Looking</t>
  </si>
  <si>
    <t xml:space="preserve"> T for Mast</t>
  </si>
  <si>
    <t>feet or</t>
  </si>
  <si>
    <t>Feet</t>
  </si>
  <si>
    <t>Antenna</t>
  </si>
  <si>
    <t xml:space="preserve">1/2 wave in space =  </t>
  </si>
  <si>
    <t>inches or</t>
  </si>
  <si>
    <t>Horizontal</t>
  </si>
  <si>
    <t>For Element Spacing</t>
  </si>
  <si>
    <t>For 1 Single Square Ant.</t>
  </si>
  <si>
    <t>View of the</t>
  </si>
  <si>
    <t>factor for ladder line</t>
  </si>
  <si>
    <t>" OD</t>
  </si>
  <si>
    <t>using</t>
  </si>
  <si>
    <t>velocity</t>
  </si>
  <si>
    <t xml:space="preserve">Aluminum or copper tubing </t>
  </si>
  <si>
    <t>Enter</t>
  </si>
  <si>
    <t>Material List</t>
  </si>
  <si>
    <t>Each Side = 1/2 Wave</t>
  </si>
  <si>
    <r>
      <t>Ant. 1:</t>
    </r>
    <r>
      <rPr>
        <b/>
        <sz val="10"/>
        <color indexed="10"/>
        <rFont val="Arial"/>
        <family val="2"/>
      </rPr>
      <t xml:space="preserve">  Single Square;  2  1/2 wave Elements</t>
    </r>
  </si>
  <si>
    <t>Ele. OD in inches</t>
  </si>
  <si>
    <t>ENTER FREQUENCY,  ELEMENT OD SIZE &amp; VELOCITY FACTOR FOR LADDER LINE …... then hit return</t>
  </si>
  <si>
    <t xml:space="preserve"> about</t>
  </si>
  <si>
    <t>Dual Band 2m/70cm Twin Lead J-pole Antenna</t>
  </si>
  <si>
    <t>2El. 6m on Tower</t>
  </si>
  <si>
    <t>2El. 10m on Tower</t>
  </si>
  <si>
    <t>Horizontal Polarized Antennas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</si>
</sst>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 x14ac:knownFonts="1">
    <font>
      <sz val="11"/>
      <color theme="1"/>
      <name val="Calibri"/>
      <family val="2"/>
      <scheme val="minor"/>
    </font>
    <font>
      <sz val="10"/>
      <name val="MS Sans Serif"/>
    </font>
    <font>
      <sz val="10"/>
      <name val="Arial"/>
      <family val="2"/>
    </font>
    <font>
      <b/>
      <sz val="10"/>
      <name val="Arial"/>
      <family val="2"/>
    </font>
    <font>
      <b/>
      <sz val="10"/>
      <name val="Arial"/>
    </font>
    <font>
      <b/>
      <sz val="10"/>
      <color indexed="10"/>
      <name val="Arial"/>
      <family val="2"/>
    </font>
    <font>
      <b/>
      <sz val="10"/>
      <name val="MS Sans Serif"/>
      <family val="2"/>
    </font>
    <font>
      <b/>
      <sz val="8"/>
      <name val="Arial"/>
      <family val="2"/>
    </font>
    <font>
      <sz val="8.5"/>
      <name val="Arial"/>
      <family val="2"/>
    </font>
    <font>
      <b/>
      <sz val="10"/>
      <color indexed="10"/>
      <name val="MS Sans Serif"/>
      <family val="2"/>
    </font>
    <font>
      <b/>
      <u/>
      <sz val="10"/>
      <color indexed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24"/>
      <name val="Arial"/>
      <family val="2"/>
    </font>
    <font>
      <sz val="10"/>
      <name val="Arial"/>
    </font>
    <font>
      <b/>
      <sz val="8"/>
      <color indexed="10"/>
      <name val="Arial"/>
      <family val="2"/>
    </font>
    <font>
      <sz val="9"/>
      <name val="Arial"/>
      <family val="2"/>
    </font>
    <font>
      <b/>
      <sz val="10"/>
      <color indexed="8"/>
      <name val="Arial"/>
      <family val="2"/>
    </font>
    <font>
      <b/>
      <sz val="12"/>
      <name val="Arial"/>
      <family val="2"/>
    </font>
    <font>
      <sz val="10"/>
      <color indexed="8"/>
      <name val="Arial"/>
      <family val="2"/>
    </font>
    <font>
      <sz val="10"/>
      <color indexed="18"/>
      <name val="Arial"/>
      <family val="2"/>
    </font>
    <font>
      <u/>
      <sz val="10"/>
      <color indexed="8"/>
      <name val="Arial"/>
      <family val="2"/>
    </font>
    <font>
      <u/>
      <sz val="10"/>
      <color indexed="18"/>
      <name val="Arial"/>
      <family val="2"/>
    </font>
    <font>
      <b/>
      <sz val="10"/>
      <color indexed="9"/>
      <name val="Arial"/>
      <family val="2"/>
    </font>
    <font>
      <sz val="10"/>
      <color indexed="9"/>
      <name val="Arial"/>
      <family val="2"/>
    </font>
    <font>
      <b/>
      <i/>
      <sz val="10"/>
      <name val="Arial"/>
      <family val="2"/>
    </font>
    <font>
      <b/>
      <u/>
      <sz val="18"/>
      <name val="Arial"/>
      <family val="2"/>
    </font>
    <font>
      <b/>
      <sz val="20"/>
      <name val="Arial"/>
      <family val="2"/>
    </font>
  </fonts>
  <fills count="11">
    <fill>
      <patternFill patternType="none"/>
    </fill>
    <fill>
      <patternFill patternType="gray125"/>
    </fill>
    <fill>
      <patternFill patternType="lightGray"/>
    </fill>
    <fill>
      <patternFill patternType="lightGray">
        <bgColor indexed="9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8"/>
        <bgColor indexed="64"/>
      </patternFill>
    </fill>
  </fills>
  <borders count="38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ck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/>
      <bottom style="mediumDash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4" fillId="0" borderId="0"/>
  </cellStyleXfs>
  <cellXfs count="262">
    <xf numFmtId="0" fontId="0" fillId="0" borderId="0" xfId="0"/>
    <xf numFmtId="0" fontId="1" fillId="0" borderId="0" xfId="1"/>
    <xf numFmtId="0" fontId="2" fillId="0" borderId="0" xfId="1" applyFont="1"/>
    <xf numFmtId="0" fontId="2" fillId="0" borderId="0" xfId="1" applyFont="1" applyBorder="1"/>
    <xf numFmtId="0" fontId="2" fillId="0" borderId="1" xfId="1" applyFont="1" applyBorder="1"/>
    <xf numFmtId="0" fontId="3" fillId="0" borderId="0" xfId="1" applyFont="1"/>
    <xf numFmtId="0" fontId="4" fillId="0" borderId="0" xfId="1" applyFont="1"/>
    <xf numFmtId="2" fontId="5" fillId="0" borderId="0" xfId="1" applyNumberFormat="1" applyFont="1" applyBorder="1"/>
    <xf numFmtId="0" fontId="6" fillId="0" borderId="0" xfId="1" applyFont="1"/>
    <xf numFmtId="0" fontId="2" fillId="0" borderId="0" xfId="1" applyFont="1" applyProtection="1"/>
    <xf numFmtId="0" fontId="4" fillId="0" borderId="0" xfId="1" applyFont="1" applyBorder="1" applyAlignment="1">
      <alignment horizontal="right"/>
    </xf>
    <xf numFmtId="0" fontId="3" fillId="0" borderId="0" xfId="1" applyFont="1" applyBorder="1" applyProtection="1"/>
    <xf numFmtId="2" fontId="5" fillId="0" borderId="0" xfId="1" applyNumberFormat="1" applyFont="1" applyBorder="1" applyProtection="1"/>
    <xf numFmtId="2" fontId="5" fillId="0" borderId="0" xfId="1" applyNumberFormat="1" applyFont="1" applyBorder="1" applyAlignment="1">
      <alignment horizontal="right"/>
    </xf>
    <xf numFmtId="2" fontId="5" fillId="0" borderId="1" xfId="1" applyNumberFormat="1" applyFont="1" applyBorder="1" applyAlignment="1">
      <alignment horizontal="center"/>
    </xf>
    <xf numFmtId="0" fontId="2" fillId="0" borderId="0" xfId="1" applyFont="1" applyBorder="1" applyProtection="1"/>
    <xf numFmtId="2" fontId="5" fillId="0" borderId="0" xfId="1" applyNumberFormat="1" applyFont="1" applyProtection="1"/>
    <xf numFmtId="2" fontId="5" fillId="0" borderId="2" xfId="1" applyNumberFormat="1" applyFont="1" applyBorder="1" applyAlignment="1" applyProtection="1">
      <alignment horizontal="right"/>
    </xf>
    <xf numFmtId="0" fontId="5" fillId="0" borderId="0" xfId="1" applyFont="1" applyBorder="1" applyAlignment="1" applyProtection="1">
      <alignment horizontal="left"/>
    </xf>
    <xf numFmtId="0" fontId="2" fillId="0" borderId="0" xfId="1" applyFont="1" applyBorder="1" applyAlignment="1" applyProtection="1">
      <alignment horizontal="left"/>
    </xf>
    <xf numFmtId="0" fontId="2" fillId="0" borderId="0" xfId="1" applyFont="1" applyBorder="1" applyAlignment="1" applyProtection="1">
      <alignment horizontal="right"/>
    </xf>
    <xf numFmtId="0" fontId="2" fillId="0" borderId="1" xfId="1" applyFont="1" applyBorder="1" applyProtection="1"/>
    <xf numFmtId="0" fontId="2" fillId="0" borderId="0" xfId="1" applyFont="1" applyAlignment="1" applyProtection="1">
      <alignment horizontal="right"/>
    </xf>
    <xf numFmtId="0" fontId="3" fillId="0" borderId="0" xfId="1" applyFont="1" applyProtection="1"/>
    <xf numFmtId="0" fontId="3" fillId="0" borderId="0" xfId="1" applyFont="1" applyBorder="1" applyAlignment="1" applyProtection="1">
      <alignment horizontal="lef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Alignment="1" applyProtection="1">
      <alignment horizontal="left"/>
    </xf>
    <xf numFmtId="0" fontId="3" fillId="0" borderId="3" xfId="1" applyFont="1" applyBorder="1" applyProtection="1"/>
    <xf numFmtId="2" fontId="5" fillId="0" borderId="0" xfId="1" applyNumberFormat="1" applyFont="1" applyAlignment="1" applyProtection="1">
      <alignment horizontal="left"/>
    </xf>
    <xf numFmtId="2" fontId="5" fillId="0" borderId="0" xfId="1" applyNumberFormat="1" applyFont="1" applyBorder="1" applyAlignment="1" applyProtection="1">
      <alignment horizontal="center"/>
    </xf>
    <xf numFmtId="0" fontId="2" fillId="0" borderId="3" xfId="1" applyFont="1" applyBorder="1" applyProtection="1"/>
    <xf numFmtId="0" fontId="2" fillId="2" borderId="0" xfId="1" applyFont="1" applyFill="1" applyProtection="1"/>
    <xf numFmtId="0" fontId="2" fillId="2" borderId="0" xfId="1" applyFont="1" applyFill="1" applyBorder="1" applyProtection="1"/>
    <xf numFmtId="0" fontId="2" fillId="0" borderId="4" xfId="1" applyFont="1" applyBorder="1"/>
    <xf numFmtId="0" fontId="2" fillId="0" borderId="5" xfId="1" applyFont="1" applyBorder="1" applyProtection="1"/>
    <xf numFmtId="0" fontId="1" fillId="0" borderId="5" xfId="1" applyBorder="1"/>
    <xf numFmtId="0" fontId="1" fillId="0" borderId="0" xfId="1" applyBorder="1"/>
    <xf numFmtId="0" fontId="2" fillId="3" borderId="0" xfId="1" applyFont="1" applyFill="1" applyBorder="1" applyProtection="1"/>
    <xf numFmtId="0" fontId="1" fillId="0" borderId="1" xfId="1" applyBorder="1"/>
    <xf numFmtId="0" fontId="7" fillId="0" borderId="0" xfId="1" applyFont="1" applyBorder="1" applyAlignment="1" applyProtection="1">
      <alignment horizontal="right"/>
    </xf>
    <xf numFmtId="0" fontId="3" fillId="0" borderId="0" xfId="1" applyFont="1" applyAlignment="1" applyProtection="1">
      <alignment horizontal="right"/>
    </xf>
    <xf numFmtId="0" fontId="4" fillId="0" borderId="0" xfId="1" applyFont="1" applyBorder="1" applyAlignment="1" applyProtection="1">
      <alignment horizontal="center"/>
    </xf>
    <xf numFmtId="0" fontId="8" fillId="0" borderId="0" xfId="1" applyFont="1" applyProtection="1"/>
    <xf numFmtId="2" fontId="5" fillId="0" borderId="0" xfId="1" applyNumberFormat="1" applyFont="1" applyBorder="1" applyAlignment="1" applyProtection="1">
      <alignment horizontal="right"/>
    </xf>
    <xf numFmtId="2" fontId="3" fillId="0" borderId="0" xfId="1" applyNumberFormat="1" applyFont="1" applyBorder="1" applyAlignment="1" applyProtection="1">
      <alignment horizontal="right"/>
    </xf>
    <xf numFmtId="0" fontId="4" fillId="0" borderId="0" xfId="1" applyFont="1" applyProtection="1"/>
    <xf numFmtId="2" fontId="5" fillId="0" borderId="1" xfId="1" applyNumberFormat="1" applyFont="1" applyBorder="1" applyAlignment="1" applyProtection="1">
      <alignment horizontal="center"/>
    </xf>
    <xf numFmtId="2" fontId="9" fillId="0" borderId="0" xfId="1" applyNumberFormat="1" applyFont="1"/>
    <xf numFmtId="0" fontId="5" fillId="0" borderId="1" xfId="1" applyFont="1" applyBorder="1" applyAlignment="1" applyProtection="1">
      <alignment horizontal="center"/>
    </xf>
    <xf numFmtId="0" fontId="10" fillId="0" borderId="0" xfId="1" applyFont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4" borderId="6" xfId="1" quotePrefix="1" applyFont="1" applyFill="1" applyBorder="1" applyProtection="1"/>
    <xf numFmtId="0" fontId="2" fillId="4" borderId="7" xfId="1" applyFont="1" applyFill="1" applyBorder="1" applyProtection="1"/>
    <xf numFmtId="0" fontId="2" fillId="4" borderId="8" xfId="1" applyFont="1" applyFill="1" applyBorder="1" applyProtection="1"/>
    <xf numFmtId="0" fontId="2" fillId="0" borderId="6" xfId="1" applyFont="1" applyBorder="1"/>
    <xf numFmtId="0" fontId="2" fillId="0" borderId="7" xfId="1" applyFont="1" applyBorder="1"/>
    <xf numFmtId="0" fontId="8" fillId="0" borderId="8" xfId="1" applyFont="1" applyBorder="1" applyProtection="1"/>
    <xf numFmtId="0" fontId="3" fillId="4" borderId="9" xfId="1" quotePrefix="1" applyFont="1" applyFill="1" applyBorder="1" applyProtection="1"/>
    <xf numFmtId="0" fontId="2" fillId="4" borderId="0" xfId="1" applyFont="1" applyFill="1" applyBorder="1" applyProtection="1"/>
    <xf numFmtId="0" fontId="3" fillId="4" borderId="4" xfId="1" applyFont="1" applyFill="1" applyBorder="1" applyProtection="1"/>
    <xf numFmtId="0" fontId="2" fillId="0" borderId="10" xfId="1" applyFont="1" applyBorder="1" applyProtection="1"/>
    <xf numFmtId="0" fontId="2" fillId="0" borderId="11" xfId="1" applyFont="1" applyBorder="1" applyProtection="1"/>
    <xf numFmtId="0" fontId="11" fillId="0" borderId="12" xfId="1" applyFont="1" applyBorder="1" applyProtection="1"/>
    <xf numFmtId="0" fontId="2" fillId="0" borderId="0" xfId="1" applyFont="1" applyBorder="1" applyAlignment="1" applyProtection="1"/>
    <xf numFmtId="0" fontId="4" fillId="4" borderId="9" xfId="1" quotePrefix="1" applyFont="1" applyFill="1" applyBorder="1" applyProtection="1"/>
    <xf numFmtId="0" fontId="4" fillId="4" borderId="0" xfId="1" applyFont="1" applyFill="1" applyBorder="1" applyProtection="1"/>
    <xf numFmtId="0" fontId="4" fillId="4" borderId="4" xfId="1" applyFont="1" applyFill="1" applyBorder="1" applyProtection="1"/>
    <xf numFmtId="2" fontId="2" fillId="0" borderId="0" xfId="1" applyNumberFormat="1" applyFont="1" applyProtection="1"/>
    <xf numFmtId="0" fontId="2" fillId="0" borderId="0" xfId="1" applyFont="1" applyAlignment="1" applyProtection="1">
      <alignment horizontal="left"/>
    </xf>
    <xf numFmtId="2" fontId="2" fillId="0" borderId="6" xfId="1" applyNumberFormat="1" applyFont="1" applyBorder="1" applyAlignment="1" applyProtection="1">
      <alignment horizontal="center"/>
    </xf>
    <xf numFmtId="2" fontId="2" fillId="0" borderId="7" xfId="1" applyNumberFormat="1" applyFont="1" applyBorder="1" applyAlignment="1" applyProtection="1">
      <alignment horizontal="center"/>
    </xf>
    <xf numFmtId="0" fontId="2" fillId="0" borderId="8" xfId="1" applyFont="1" applyBorder="1" applyAlignment="1" applyProtection="1">
      <alignment horizontal="center"/>
    </xf>
    <xf numFmtId="0" fontId="2" fillId="4" borderId="9" xfId="1" applyFont="1" applyFill="1" applyBorder="1" applyProtection="1"/>
    <xf numFmtId="0" fontId="2" fillId="4" borderId="4" xfId="1" applyFont="1" applyFill="1" applyBorder="1" applyAlignment="1" applyProtection="1">
      <alignment horizontal="center"/>
    </xf>
    <xf numFmtId="2" fontId="2" fillId="0" borderId="9" xfId="1" applyNumberFormat="1" applyFont="1" applyBorder="1" applyAlignment="1" applyProtection="1">
      <alignment horizontal="center"/>
    </xf>
    <xf numFmtId="2" fontId="2" fillId="0" borderId="0" xfId="1" applyNumberFormat="1" applyFont="1" applyBorder="1" applyAlignment="1" applyProtection="1">
      <alignment horizontal="center"/>
    </xf>
    <xf numFmtId="0" fontId="2" fillId="0" borderId="4" xfId="1" applyFont="1" applyBorder="1" applyAlignment="1" applyProtection="1">
      <alignment horizontal="center"/>
    </xf>
    <xf numFmtId="0" fontId="2" fillId="4" borderId="13" xfId="1" applyFont="1" applyFill="1" applyBorder="1" applyProtection="1"/>
    <xf numFmtId="0" fontId="2" fillId="4" borderId="14" xfId="1" applyFont="1" applyFill="1" applyBorder="1" applyProtection="1"/>
    <xf numFmtId="0" fontId="2" fillId="4" borderId="15" xfId="1" applyFont="1" applyFill="1" applyBorder="1" applyAlignment="1" applyProtection="1">
      <alignment horizontal="left"/>
    </xf>
    <xf numFmtId="2" fontId="3" fillId="0" borderId="9" xfId="1" applyNumberFormat="1" applyFont="1" applyBorder="1" applyAlignment="1" applyProtection="1">
      <alignment horizontal="center"/>
    </xf>
    <xf numFmtId="2" fontId="3" fillId="0" borderId="0" xfId="1" applyNumberFormat="1" applyFont="1" applyBorder="1" applyAlignment="1" applyProtection="1">
      <alignment horizontal="center"/>
    </xf>
    <xf numFmtId="0" fontId="2" fillId="4" borderId="0" xfId="1" applyFont="1" applyFill="1" applyProtection="1"/>
    <xf numFmtId="0" fontId="5" fillId="5" borderId="16" xfId="1" applyFont="1" applyFill="1" applyBorder="1" applyProtection="1">
      <protection locked="0"/>
    </xf>
    <xf numFmtId="0" fontId="2" fillId="4" borderId="0" xfId="1" applyFont="1" applyFill="1" applyAlignment="1" applyProtection="1">
      <alignment horizontal="center"/>
    </xf>
    <xf numFmtId="0" fontId="2" fillId="0" borderId="9" xfId="1" applyFont="1" applyBorder="1" applyAlignment="1" applyProtection="1">
      <alignment horizontal="center"/>
    </xf>
    <xf numFmtId="0" fontId="2" fillId="0" borderId="17" xfId="1" applyFont="1" applyBorder="1" applyAlignment="1" applyProtection="1">
      <alignment horizontal="center"/>
    </xf>
    <xf numFmtId="0" fontId="2" fillId="0" borderId="4" xfId="1" applyFont="1" applyBorder="1" applyProtection="1"/>
    <xf numFmtId="2" fontId="2" fillId="0" borderId="18" xfId="1" applyNumberFormat="1" applyFont="1" applyBorder="1" applyAlignment="1" applyProtection="1">
      <alignment horizontal="center"/>
    </xf>
    <xf numFmtId="0" fontId="2" fillId="0" borderId="19" xfId="1" applyFont="1" applyBorder="1" applyProtection="1"/>
    <xf numFmtId="0" fontId="3" fillId="0" borderId="18" xfId="1" applyFont="1" applyBorder="1" applyAlignment="1" applyProtection="1">
      <alignment horizontal="left"/>
    </xf>
    <xf numFmtId="0" fontId="2" fillId="0" borderId="18" xfId="1" applyFont="1" applyBorder="1" applyProtection="1"/>
    <xf numFmtId="2" fontId="3" fillId="0" borderId="7" xfId="1" applyNumberFormat="1" applyFont="1" applyBorder="1" applyAlignment="1" applyProtection="1">
      <alignment horizontal="center"/>
    </xf>
    <xf numFmtId="0" fontId="3" fillId="0" borderId="7" xfId="1" applyFont="1" applyBorder="1" applyProtection="1"/>
    <xf numFmtId="0" fontId="3" fillId="0" borderId="7" xfId="1" applyFont="1" applyBorder="1" applyAlignment="1" applyProtection="1">
      <alignment horizontal="left"/>
    </xf>
    <xf numFmtId="0" fontId="2" fillId="4" borderId="11" xfId="1" applyFont="1" applyFill="1" applyBorder="1" applyAlignment="1" applyProtection="1">
      <alignment horizontal="center"/>
    </xf>
    <xf numFmtId="0" fontId="3" fillId="0" borderId="18" xfId="1" applyFont="1" applyBorder="1" applyProtection="1"/>
    <xf numFmtId="0" fontId="2" fillId="0" borderId="10" xfId="1" applyFont="1" applyBorder="1" applyAlignment="1" applyProtection="1">
      <alignment horizontal="center"/>
    </xf>
    <xf numFmtId="0" fontId="2" fillId="0" borderId="12" xfId="1" applyFont="1" applyBorder="1" applyAlignment="1" applyProtection="1">
      <alignment horizontal="center"/>
    </xf>
    <xf numFmtId="0" fontId="2" fillId="0" borderId="0" xfId="1" applyFont="1" applyAlignment="1" applyProtection="1">
      <alignment horizontal="center"/>
    </xf>
    <xf numFmtId="0" fontId="3" fillId="4" borderId="7" xfId="1" applyFont="1" applyFill="1" applyBorder="1" applyAlignment="1" applyProtection="1">
      <alignment horizontal="center"/>
    </xf>
    <xf numFmtId="0" fontId="12" fillId="0" borderId="0" xfId="1" applyFont="1" applyProtection="1"/>
    <xf numFmtId="0" fontId="11" fillId="0" borderId="0" xfId="1" applyFont="1" applyProtection="1"/>
    <xf numFmtId="0" fontId="3" fillId="4" borderId="20" xfId="1" applyFont="1" applyFill="1" applyBorder="1" applyAlignment="1" applyProtection="1">
      <alignment horizontal="left"/>
    </xf>
    <xf numFmtId="0" fontId="11" fillId="0" borderId="0" xfId="1" applyFont="1" applyAlignment="1" applyProtection="1">
      <alignment horizontal="left"/>
    </xf>
    <xf numFmtId="0" fontId="3" fillId="4" borderId="20" xfId="1" applyFont="1" applyFill="1" applyBorder="1" applyAlignment="1" applyProtection="1">
      <alignment horizontal="center"/>
    </xf>
    <xf numFmtId="0" fontId="13" fillId="0" borderId="0" xfId="1" applyFont="1" applyAlignment="1" applyProtection="1">
      <alignment horizontal="center"/>
    </xf>
    <xf numFmtId="0" fontId="14" fillId="0" borderId="0" xfId="2"/>
    <xf numFmtId="0" fontId="14" fillId="0" borderId="0" xfId="2" applyBorder="1"/>
    <xf numFmtId="0" fontId="3" fillId="0" borderId="0" xfId="2" applyFont="1"/>
    <xf numFmtId="0" fontId="14" fillId="0" borderId="22" xfId="2" applyBorder="1"/>
    <xf numFmtId="0" fontId="14" fillId="0" borderId="23" xfId="2" applyBorder="1"/>
    <xf numFmtId="0" fontId="14" fillId="0" borderId="24" xfId="2" applyBorder="1"/>
    <xf numFmtId="12" fontId="3" fillId="0" borderId="18" xfId="2" applyNumberFormat="1" applyFont="1" applyBorder="1" applyAlignment="1">
      <alignment horizontal="center"/>
    </xf>
    <xf numFmtId="0" fontId="14" fillId="0" borderId="1" xfId="2" applyBorder="1"/>
    <xf numFmtId="0" fontId="14" fillId="0" borderId="2" xfId="2" applyBorder="1"/>
    <xf numFmtId="12" fontId="3" fillId="0" borderId="0" xfId="2" applyNumberFormat="1" applyFont="1" applyAlignment="1">
      <alignment horizontal="right"/>
    </xf>
    <xf numFmtId="0" fontId="2" fillId="0" borderId="0" xfId="2" applyFont="1" applyAlignment="1">
      <alignment horizontal="right"/>
    </xf>
    <xf numFmtId="2" fontId="3" fillId="0" borderId="0" xfId="2" applyNumberFormat="1" applyFont="1"/>
    <xf numFmtId="0" fontId="5" fillId="0" borderId="0" xfId="2" applyFont="1"/>
    <xf numFmtId="2" fontId="10" fillId="0" borderId="0" xfId="2" applyNumberFormat="1" applyFont="1"/>
    <xf numFmtId="0" fontId="14" fillId="0" borderId="18" xfId="2" applyBorder="1"/>
    <xf numFmtId="2" fontId="5" fillId="0" borderId="25" xfId="2" applyNumberFormat="1" applyFont="1" applyBorder="1"/>
    <xf numFmtId="0" fontId="15" fillId="0" borderId="18" xfId="2" applyFont="1" applyBorder="1"/>
    <xf numFmtId="2" fontId="5" fillId="0" borderId="18" xfId="2" applyNumberFormat="1" applyFont="1" applyBorder="1"/>
    <xf numFmtId="2" fontId="2" fillId="0" borderId="18" xfId="2" applyNumberFormat="1" applyFont="1" applyBorder="1" applyAlignment="1">
      <alignment horizontal="left"/>
    </xf>
    <xf numFmtId="0" fontId="14" fillId="0" borderId="0" xfId="2" applyAlignment="1">
      <alignment horizontal="center"/>
    </xf>
    <xf numFmtId="0" fontId="3" fillId="0" borderId="18" xfId="2" applyFont="1" applyBorder="1"/>
    <xf numFmtId="0" fontId="5" fillId="0" borderId="18" xfId="2" applyFont="1" applyBorder="1"/>
    <xf numFmtId="2" fontId="10" fillId="0" borderId="0" xfId="2" applyNumberFormat="1" applyFont="1" applyAlignment="1">
      <alignment horizontal="left"/>
    </xf>
    <xf numFmtId="12" fontId="2" fillId="0" borderId="0" xfId="2" applyNumberFormat="1" applyFont="1" applyAlignment="1">
      <alignment horizontal="right"/>
    </xf>
    <xf numFmtId="2" fontId="16" fillId="0" borderId="18" xfId="2" applyNumberFormat="1" applyFont="1" applyBorder="1" applyAlignment="1">
      <alignment horizontal="left"/>
    </xf>
    <xf numFmtId="0" fontId="15" fillId="0" borderId="0" xfId="2" applyFont="1" applyBorder="1"/>
    <xf numFmtId="0" fontId="14" fillId="6" borderId="0" xfId="2" applyFill="1" applyBorder="1"/>
    <xf numFmtId="2" fontId="10" fillId="0" borderId="18" xfId="2" applyNumberFormat="1" applyFont="1" applyBorder="1" applyAlignment="1">
      <alignment horizontal="left"/>
    </xf>
    <xf numFmtId="0" fontId="14" fillId="0" borderId="0" xfId="2" applyAlignment="1">
      <alignment horizontal="left"/>
    </xf>
    <xf numFmtId="0" fontId="5" fillId="0" borderId="0" xfId="2" applyFont="1" applyBorder="1"/>
    <xf numFmtId="12" fontId="2" fillId="0" borderId="18" xfId="2" applyNumberFormat="1" applyFont="1" applyBorder="1" applyAlignment="1">
      <alignment horizontal="center"/>
    </xf>
    <xf numFmtId="0" fontId="5" fillId="0" borderId="0" xfId="2" applyFont="1" applyBorder="1" applyAlignment="1">
      <alignment horizontal="center"/>
    </xf>
    <xf numFmtId="0" fontId="17" fillId="7" borderId="16" xfId="2" applyFont="1" applyFill="1" applyBorder="1" applyProtection="1">
      <protection locked="0"/>
    </xf>
    <xf numFmtId="0" fontId="14" fillId="7" borderId="13" xfId="2" applyFill="1" applyBorder="1"/>
    <xf numFmtId="0" fontId="14" fillId="7" borderId="14" xfId="2" applyFill="1" applyBorder="1"/>
    <xf numFmtId="0" fontId="3" fillId="7" borderId="15" xfId="2" applyFont="1" applyFill="1" applyBorder="1"/>
    <xf numFmtId="0" fontId="5" fillId="7" borderId="15" xfId="2" applyFont="1" applyFill="1" applyBorder="1"/>
    <xf numFmtId="0" fontId="14" fillId="0" borderId="0" xfId="2" applyProtection="1">
      <protection locked="0"/>
    </xf>
    <xf numFmtId="2" fontId="17" fillId="8" borderId="16" xfId="2" applyNumberFormat="1" applyFont="1" applyFill="1" applyBorder="1" applyProtection="1">
      <protection locked="0"/>
    </xf>
    <xf numFmtId="0" fontId="14" fillId="8" borderId="14" xfId="2" applyFill="1" applyBorder="1"/>
    <xf numFmtId="0" fontId="3" fillId="8" borderId="15" xfId="2" applyFont="1" applyFill="1" applyBorder="1"/>
    <xf numFmtId="2" fontId="17" fillId="7" borderId="16" xfId="2" applyNumberFormat="1" applyFont="1" applyFill="1" applyBorder="1" applyProtection="1">
      <protection locked="0"/>
    </xf>
    <xf numFmtId="0" fontId="11" fillId="0" borderId="0" xfId="2" applyFont="1"/>
    <xf numFmtId="2" fontId="5" fillId="0" borderId="0" xfId="2" applyNumberFormat="1" applyFont="1" applyAlignment="1">
      <alignment horizontal="center"/>
    </xf>
    <xf numFmtId="0" fontId="3" fillId="0" borderId="0" xfId="2" applyFont="1" applyAlignment="1">
      <alignment horizontal="center"/>
    </xf>
    <xf numFmtId="0" fontId="14" fillId="0" borderId="4" xfId="2" applyBorder="1"/>
    <xf numFmtId="2" fontId="3" fillId="0" borderId="0" xfId="2" applyNumberFormat="1" applyFont="1" applyAlignment="1">
      <alignment horizontal="center"/>
    </xf>
    <xf numFmtId="0" fontId="3" fillId="0" borderId="0" xfId="2" applyFont="1" applyAlignment="1">
      <alignment horizontal="right"/>
    </xf>
    <xf numFmtId="0" fontId="14" fillId="4" borderId="26" xfId="2" applyFill="1" applyBorder="1"/>
    <xf numFmtId="0" fontId="3" fillId="4" borderId="18" xfId="2" applyFont="1" applyFill="1" applyBorder="1" applyAlignment="1">
      <alignment horizontal="center"/>
    </xf>
    <xf numFmtId="0" fontId="14" fillId="4" borderId="18" xfId="2" applyFill="1" applyBorder="1"/>
    <xf numFmtId="0" fontId="14" fillId="4" borderId="27" xfId="2" applyFill="1" applyBorder="1"/>
    <xf numFmtId="0" fontId="3" fillId="4" borderId="28" xfId="2" applyFont="1" applyFill="1" applyBorder="1"/>
    <xf numFmtId="0" fontId="18" fillId="7" borderId="25" xfId="2" applyFont="1" applyFill="1" applyBorder="1" applyProtection="1">
      <protection locked="0"/>
    </xf>
    <xf numFmtId="0" fontId="14" fillId="4" borderId="0" xfId="2" applyFill="1" applyBorder="1"/>
    <xf numFmtId="0" fontId="14" fillId="4" borderId="3" xfId="2" applyFill="1" applyBorder="1"/>
    <xf numFmtId="0" fontId="14" fillId="4" borderId="28" xfId="2" applyFill="1" applyBorder="1"/>
    <xf numFmtId="0" fontId="3" fillId="4" borderId="0" xfId="2" applyFont="1" applyFill="1" applyBorder="1"/>
    <xf numFmtId="0" fontId="14" fillId="0" borderId="17" xfId="2" applyBorder="1"/>
    <xf numFmtId="0" fontId="14" fillId="4" borderId="29" xfId="2" applyFill="1" applyBorder="1"/>
    <xf numFmtId="0" fontId="14" fillId="4" borderId="17" xfId="2" applyFill="1" applyBorder="1"/>
    <xf numFmtId="0" fontId="14" fillId="4" borderId="30" xfId="2" applyFill="1" applyBorder="1"/>
    <xf numFmtId="0" fontId="14" fillId="0" borderId="0" xfId="2" quotePrefix="1"/>
    <xf numFmtId="0" fontId="14" fillId="0" borderId="6" xfId="2" applyBorder="1"/>
    <xf numFmtId="0" fontId="14" fillId="0" borderId="7" xfId="2" applyBorder="1"/>
    <xf numFmtId="0" fontId="14" fillId="0" borderId="8" xfId="2" applyBorder="1"/>
    <xf numFmtId="0" fontId="14" fillId="0" borderId="9" xfId="2" applyBorder="1"/>
    <xf numFmtId="2" fontId="3" fillId="0" borderId="0" xfId="2" applyNumberFormat="1" applyFont="1" applyAlignment="1">
      <alignment horizontal="left"/>
    </xf>
    <xf numFmtId="2" fontId="14" fillId="0" borderId="0" xfId="2" applyNumberFormat="1" applyAlignment="1">
      <alignment horizontal="left"/>
    </xf>
    <xf numFmtId="2" fontId="14" fillId="0" borderId="9" xfId="2" applyNumberFormat="1" applyBorder="1"/>
    <xf numFmtId="2" fontId="14" fillId="0" borderId="4" xfId="2" applyNumberFormat="1" applyBorder="1"/>
    <xf numFmtId="0" fontId="14" fillId="6" borderId="0" xfId="2" applyFill="1"/>
    <xf numFmtId="0" fontId="3" fillId="0" borderId="31" xfId="2" applyFont="1" applyBorder="1"/>
    <xf numFmtId="0" fontId="3" fillId="0" borderId="32" xfId="2" applyFont="1" applyBorder="1"/>
    <xf numFmtId="0" fontId="14" fillId="0" borderId="10" xfId="2" applyBorder="1"/>
    <xf numFmtId="0" fontId="14" fillId="0" borderId="11" xfId="2" applyBorder="1"/>
    <xf numFmtId="2" fontId="14" fillId="0" borderId="11" xfId="2" applyNumberFormat="1" applyBorder="1"/>
    <xf numFmtId="0" fontId="14" fillId="0" borderId="12" xfId="2" applyBorder="1"/>
    <xf numFmtId="2" fontId="14" fillId="0" borderId="33" xfId="2" applyNumberFormat="1" applyBorder="1"/>
    <xf numFmtId="0" fontId="14" fillId="0" borderId="21" xfId="2" applyBorder="1"/>
    <xf numFmtId="2" fontId="14" fillId="0" borderId="21" xfId="2" applyNumberFormat="1" applyBorder="1"/>
    <xf numFmtId="0" fontId="3" fillId="0" borderId="25" xfId="2" applyFont="1" applyBorder="1"/>
    <xf numFmtId="2" fontId="14" fillId="0" borderId="7" xfId="2" applyNumberFormat="1" applyBorder="1"/>
    <xf numFmtId="0" fontId="14" fillId="0" borderId="0" xfId="2" applyBorder="1" applyAlignment="1">
      <alignment horizontal="center"/>
    </xf>
    <xf numFmtId="0" fontId="3" fillId="0" borderId="0" xfId="2" applyFont="1" applyBorder="1" applyAlignment="1">
      <alignment horizontal="center"/>
    </xf>
    <xf numFmtId="0" fontId="14" fillId="0" borderId="0" xfId="2" applyBorder="1" applyAlignment="1">
      <alignment horizontal="left"/>
    </xf>
    <xf numFmtId="0" fontId="14" fillId="0" borderId="0" xfId="2" applyBorder="1" applyAlignment="1">
      <alignment horizontal="right"/>
    </xf>
    <xf numFmtId="2" fontId="14" fillId="0" borderId="0" xfId="2" applyNumberFormat="1" applyBorder="1"/>
    <xf numFmtId="2" fontId="14" fillId="0" borderId="0" xfId="2" applyNumberFormat="1" applyBorder="1" applyAlignment="1">
      <alignment horizontal="center"/>
    </xf>
    <xf numFmtId="0" fontId="14" fillId="0" borderId="34" xfId="2" applyBorder="1"/>
    <xf numFmtId="0" fontId="5" fillId="0" borderId="34" xfId="2" applyFont="1" applyBorder="1" applyAlignment="1">
      <alignment horizontal="center"/>
    </xf>
    <xf numFmtId="0" fontId="14" fillId="9" borderId="35" xfId="2" applyFill="1" applyBorder="1"/>
    <xf numFmtId="0" fontId="5" fillId="0" borderId="0" xfId="2" applyFont="1" applyAlignment="1">
      <alignment horizontal="left"/>
    </xf>
    <xf numFmtId="0" fontId="10" fillId="0" borderId="0" xfId="2" applyFont="1" applyAlignment="1">
      <alignment horizontal="left"/>
    </xf>
    <xf numFmtId="0" fontId="14" fillId="0" borderId="35" xfId="2" applyBorder="1"/>
    <xf numFmtId="2" fontId="14" fillId="0" borderId="0" xfId="2" applyNumberFormat="1"/>
    <xf numFmtId="2" fontId="19" fillId="0" borderId="0" xfId="2" applyNumberFormat="1" applyFont="1"/>
    <xf numFmtId="2" fontId="2" fillId="0" borderId="0" xfId="2" applyNumberFormat="1" applyFont="1" applyAlignment="1">
      <alignment horizontal="center"/>
    </xf>
    <xf numFmtId="0" fontId="3" fillId="0" borderId="0" xfId="2" applyFont="1" applyBorder="1" applyAlignment="1">
      <alignment horizontal="right"/>
    </xf>
    <xf numFmtId="0" fontId="14" fillId="0" borderId="3" xfId="2" applyBorder="1"/>
    <xf numFmtId="0" fontId="14" fillId="0" borderId="28" xfId="2" applyBorder="1"/>
    <xf numFmtId="0" fontId="3" fillId="0" borderId="0" xfId="2" applyFont="1" applyBorder="1"/>
    <xf numFmtId="2" fontId="2" fillId="0" borderId="0" xfId="2" applyNumberFormat="1" applyFont="1" applyBorder="1" applyAlignment="1">
      <alignment horizontal="center"/>
    </xf>
    <xf numFmtId="0" fontId="14" fillId="0" borderId="0" xfId="2" applyAlignment="1">
      <alignment horizontal="right"/>
    </xf>
    <xf numFmtId="2" fontId="20" fillId="0" borderId="0" xfId="2" applyNumberFormat="1" applyFont="1"/>
    <xf numFmtId="0" fontId="12" fillId="0" borderId="0" xfId="2" applyFont="1" applyBorder="1"/>
    <xf numFmtId="2" fontId="14" fillId="0" borderId="0" xfId="2" applyNumberFormat="1" applyAlignment="1">
      <alignment horizontal="center"/>
    </xf>
    <xf numFmtId="2" fontId="14" fillId="0" borderId="0" xfId="2" quotePrefix="1" applyNumberFormat="1" applyAlignment="1">
      <alignment horizontal="right"/>
    </xf>
    <xf numFmtId="0" fontId="2" fillId="0" borderId="0" xfId="2" applyFont="1" applyBorder="1" applyAlignment="1">
      <alignment horizontal="center"/>
    </xf>
    <xf numFmtId="0" fontId="3" fillId="0" borderId="21" xfId="2" applyFont="1" applyBorder="1"/>
    <xf numFmtId="0" fontId="11" fillId="0" borderId="0" xfId="2" applyFont="1" applyBorder="1" applyAlignment="1">
      <alignment horizontal="center"/>
    </xf>
    <xf numFmtId="0" fontId="11" fillId="0" borderId="0" xfId="2" applyFont="1" applyBorder="1"/>
    <xf numFmtId="0" fontId="21" fillId="0" borderId="0" xfId="2" applyFont="1" applyAlignment="1">
      <alignment horizontal="center"/>
    </xf>
    <xf numFmtId="0" fontId="22" fillId="0" borderId="0" xfId="2" applyFont="1"/>
    <xf numFmtId="0" fontId="14" fillId="0" borderId="0" xfId="2" quotePrefix="1" applyAlignment="1">
      <alignment horizontal="right"/>
    </xf>
    <xf numFmtId="0" fontId="14" fillId="0" borderId="0" xfId="2" applyFill="1" applyBorder="1" applyAlignment="1">
      <alignment horizontal="center"/>
    </xf>
    <xf numFmtId="0" fontId="14" fillId="0" borderId="36" xfId="2" applyFill="1" applyBorder="1"/>
    <xf numFmtId="2" fontId="23" fillId="0" borderId="0" xfId="2" applyNumberFormat="1" applyFont="1" applyBorder="1" applyAlignment="1">
      <alignment horizontal="center"/>
    </xf>
    <xf numFmtId="0" fontId="14" fillId="10" borderId="37" xfId="2" applyFill="1" applyBorder="1"/>
    <xf numFmtId="0" fontId="14" fillId="10" borderId="35" xfId="2" applyFill="1" applyBorder="1"/>
    <xf numFmtId="0" fontId="14" fillId="0" borderId="0" xfId="2" applyFill="1" applyBorder="1"/>
    <xf numFmtId="2" fontId="3" fillId="0" borderId="0" xfId="2" applyNumberFormat="1" applyFont="1" applyBorder="1" applyAlignment="1">
      <alignment horizontal="center"/>
    </xf>
    <xf numFmtId="2" fontId="3" fillId="0" borderId="7" xfId="2" applyNumberFormat="1" applyFont="1" applyBorder="1"/>
    <xf numFmtId="0" fontId="14" fillId="0" borderId="4" xfId="2" applyBorder="1" applyAlignment="1">
      <alignment horizontal="right"/>
    </xf>
    <xf numFmtId="2" fontId="3" fillId="0" borderId="0" xfId="2" applyNumberFormat="1" applyFont="1" applyAlignment="1">
      <alignment horizontal="right"/>
    </xf>
    <xf numFmtId="0" fontId="3" fillId="0" borderId="0" xfId="2" applyNumberFormat="1" applyFont="1" applyAlignment="1">
      <alignment horizontal="center"/>
    </xf>
    <xf numFmtId="2" fontId="3" fillId="0" borderId="9" xfId="2" applyNumberFormat="1" applyFont="1" applyBorder="1"/>
    <xf numFmtId="2" fontId="3" fillId="0" borderId="4" xfId="2" applyNumberFormat="1" applyFont="1" applyBorder="1"/>
    <xf numFmtId="0" fontId="5" fillId="0" borderId="0" xfId="2" applyFont="1" applyFill="1" applyBorder="1" applyAlignment="1">
      <alignment horizontal="center"/>
    </xf>
    <xf numFmtId="2" fontId="14" fillId="0" borderId="0" xfId="2" applyNumberFormat="1" applyAlignment="1">
      <alignment horizontal="right"/>
    </xf>
    <xf numFmtId="2" fontId="3" fillId="0" borderId="0" xfId="2" applyNumberFormat="1" applyFont="1" applyBorder="1"/>
    <xf numFmtId="0" fontId="14" fillId="0" borderId="0" xfId="2" applyFill="1" applyBorder="1" applyAlignment="1">
      <alignment horizontal="left"/>
    </xf>
    <xf numFmtId="0" fontId="5" fillId="0" borderId="0" xfId="2" applyFont="1" applyAlignment="1">
      <alignment horizontal="center"/>
    </xf>
    <xf numFmtId="0" fontId="3" fillId="0" borderId="0" xfId="2" applyFont="1" applyBorder="1" applyAlignment="1">
      <alignment horizontal="left"/>
    </xf>
    <xf numFmtId="0" fontId="3" fillId="4" borderId="25" xfId="2" applyFont="1" applyFill="1" applyBorder="1" applyAlignment="1">
      <alignment horizontal="right"/>
    </xf>
    <xf numFmtId="0" fontId="3" fillId="0" borderId="0" xfId="2" applyFont="1" applyAlignment="1">
      <alignment horizontal="left"/>
    </xf>
    <xf numFmtId="0" fontId="10" fillId="0" borderId="0" xfId="2" applyFont="1" applyBorder="1" applyAlignment="1">
      <alignment horizontal="right"/>
    </xf>
    <xf numFmtId="0" fontId="2" fillId="0" borderId="0" xfId="2" applyFont="1" applyBorder="1"/>
    <xf numFmtId="0" fontId="10" fillId="0" borderId="0" xfId="2" applyFont="1" applyBorder="1" applyAlignment="1">
      <alignment horizontal="center"/>
    </xf>
    <xf numFmtId="2" fontId="3" fillId="0" borderId="0" xfId="2" applyNumberFormat="1" applyFont="1" applyFill="1" applyBorder="1" applyAlignment="1">
      <alignment horizontal="center"/>
    </xf>
    <xf numFmtId="0" fontId="3" fillId="0" borderId="0" xfId="2" applyFont="1" applyFill="1" applyBorder="1" applyAlignment="1">
      <alignment horizontal="center"/>
    </xf>
    <xf numFmtId="0" fontId="11" fillId="0" borderId="0" xfId="2" applyFont="1" applyAlignment="1">
      <alignment horizontal="center"/>
    </xf>
    <xf numFmtId="2" fontId="24" fillId="0" borderId="0" xfId="2" applyNumberFormat="1" applyFont="1" applyBorder="1" applyProtection="1">
      <protection hidden="1"/>
    </xf>
    <xf numFmtId="0" fontId="14" fillId="0" borderId="0" xfId="2" applyFill="1"/>
    <xf numFmtId="0" fontId="3" fillId="0" borderId="0" xfId="2" applyFont="1" applyFill="1" applyBorder="1"/>
    <xf numFmtId="0" fontId="3" fillId="4" borderId="25" xfId="2" applyFont="1" applyFill="1" applyBorder="1" applyProtection="1">
      <protection locked="0"/>
    </xf>
    <xf numFmtId="2" fontId="14" fillId="0" borderId="0" xfId="2" applyNumberFormat="1" applyBorder="1" applyAlignment="1">
      <alignment horizontal="right"/>
    </xf>
    <xf numFmtId="0" fontId="3" fillId="0" borderId="0" xfId="2" applyFont="1" applyFill="1"/>
    <xf numFmtId="0" fontId="25" fillId="0" borderId="0" xfId="2" applyFont="1"/>
    <xf numFmtId="0" fontId="14" fillId="4" borderId="31" xfId="2" applyFill="1" applyBorder="1"/>
    <xf numFmtId="0" fontId="14" fillId="4" borderId="5" xfId="2" applyFill="1" applyBorder="1"/>
    <xf numFmtId="0" fontId="3" fillId="4" borderId="5" xfId="2" applyFont="1" applyFill="1" applyBorder="1"/>
    <xf numFmtId="0" fontId="14" fillId="4" borderId="32" xfId="2" applyFill="1" applyBorder="1"/>
    <xf numFmtId="0" fontId="26" fillId="0" borderId="0" xfId="2" applyFont="1"/>
    <xf numFmtId="0" fontId="27" fillId="0" borderId="0" xfId="2" applyFont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400050</xdr:colOff>
      <xdr:row>35</xdr:row>
      <xdr:rowOff>0</xdr:rowOff>
    </xdr:from>
    <xdr:to>
      <xdr:col>5</xdr:col>
      <xdr:colOff>400050</xdr:colOff>
      <xdr:row>35</xdr:row>
      <xdr:rowOff>76200</xdr:rowOff>
    </xdr:to>
    <xdr:sp macro="" textlink="">
      <xdr:nvSpPr>
        <xdr:cNvPr id="2" name="Line 40"/>
        <xdr:cNvSpPr>
          <a:spLocks noChangeShapeType="1"/>
        </xdr:cNvSpPr>
      </xdr:nvSpPr>
      <xdr:spPr bwMode="auto">
        <a:xfrm>
          <a:off x="3448050" y="5667375"/>
          <a:ext cx="0" cy="762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542925</xdr:colOff>
      <xdr:row>35</xdr:row>
      <xdr:rowOff>0</xdr:rowOff>
    </xdr:from>
    <xdr:to>
      <xdr:col>5</xdr:col>
      <xdr:colOff>542925</xdr:colOff>
      <xdr:row>35</xdr:row>
      <xdr:rowOff>76200</xdr:rowOff>
    </xdr:to>
    <xdr:sp macro="" textlink="">
      <xdr:nvSpPr>
        <xdr:cNvPr id="3" name="Line 41"/>
        <xdr:cNvSpPr>
          <a:spLocks noChangeShapeType="1"/>
        </xdr:cNvSpPr>
      </xdr:nvSpPr>
      <xdr:spPr bwMode="auto">
        <a:xfrm>
          <a:off x="3590925" y="5667375"/>
          <a:ext cx="0" cy="762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428625</xdr:colOff>
      <xdr:row>36</xdr:row>
      <xdr:rowOff>0</xdr:rowOff>
    </xdr:from>
    <xdr:to>
      <xdr:col>3</xdr:col>
      <xdr:colOff>438150</xdr:colOff>
      <xdr:row>36</xdr:row>
      <xdr:rowOff>0</xdr:rowOff>
    </xdr:to>
    <xdr:sp macro="" textlink="">
      <xdr:nvSpPr>
        <xdr:cNvPr id="4" name="Line 42"/>
        <xdr:cNvSpPr>
          <a:spLocks noChangeShapeType="1"/>
        </xdr:cNvSpPr>
      </xdr:nvSpPr>
      <xdr:spPr bwMode="auto">
        <a:xfrm>
          <a:off x="2257425" y="5829300"/>
          <a:ext cx="95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114300</xdr:colOff>
      <xdr:row>7</xdr:row>
      <xdr:rowOff>104775</xdr:rowOff>
    </xdr:from>
    <xdr:to>
      <xdr:col>0</xdr:col>
      <xdr:colOff>752475</xdr:colOff>
      <xdr:row>7</xdr:row>
      <xdr:rowOff>104775</xdr:rowOff>
    </xdr:to>
    <xdr:sp macro="" textlink="">
      <xdr:nvSpPr>
        <xdr:cNvPr id="5" name="Line 53"/>
        <xdr:cNvSpPr>
          <a:spLocks noChangeShapeType="1"/>
        </xdr:cNvSpPr>
      </xdr:nvSpPr>
      <xdr:spPr bwMode="auto">
        <a:xfrm>
          <a:off x="114300" y="1238250"/>
          <a:ext cx="495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114300</xdr:colOff>
      <xdr:row>15</xdr:row>
      <xdr:rowOff>85725</xdr:rowOff>
    </xdr:from>
    <xdr:to>
      <xdr:col>0</xdr:col>
      <xdr:colOff>733425</xdr:colOff>
      <xdr:row>15</xdr:row>
      <xdr:rowOff>85725</xdr:rowOff>
    </xdr:to>
    <xdr:sp macro="" textlink="">
      <xdr:nvSpPr>
        <xdr:cNvPr id="6" name="Line 55"/>
        <xdr:cNvSpPr>
          <a:spLocks noChangeShapeType="1"/>
        </xdr:cNvSpPr>
      </xdr:nvSpPr>
      <xdr:spPr bwMode="auto">
        <a:xfrm>
          <a:off x="114300" y="2514600"/>
          <a:ext cx="495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66675</xdr:colOff>
      <xdr:row>22</xdr:row>
      <xdr:rowOff>85725</xdr:rowOff>
    </xdr:from>
    <xdr:to>
      <xdr:col>3</xdr:col>
      <xdr:colOff>495300</xdr:colOff>
      <xdr:row>22</xdr:row>
      <xdr:rowOff>85725</xdr:rowOff>
    </xdr:to>
    <xdr:sp macro="" textlink="">
      <xdr:nvSpPr>
        <xdr:cNvPr id="7" name="Line 56"/>
        <xdr:cNvSpPr>
          <a:spLocks noChangeShapeType="1"/>
        </xdr:cNvSpPr>
      </xdr:nvSpPr>
      <xdr:spPr bwMode="auto">
        <a:xfrm flipH="1">
          <a:off x="1895475" y="3648075"/>
          <a:ext cx="4286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209550</xdr:colOff>
      <xdr:row>21</xdr:row>
      <xdr:rowOff>0</xdr:rowOff>
    </xdr:from>
    <xdr:to>
      <xdr:col>4</xdr:col>
      <xdr:colOff>361950</xdr:colOff>
      <xdr:row>21</xdr:row>
      <xdr:rowOff>0</xdr:rowOff>
    </xdr:to>
    <xdr:sp macro="" textlink="">
      <xdr:nvSpPr>
        <xdr:cNvPr id="8" name="Line 58"/>
        <xdr:cNvSpPr>
          <a:spLocks noChangeShapeType="1"/>
        </xdr:cNvSpPr>
      </xdr:nvSpPr>
      <xdr:spPr bwMode="auto">
        <a:xfrm>
          <a:off x="2647950" y="3400425"/>
          <a:ext cx="1524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66675</xdr:colOff>
      <xdr:row>35</xdr:row>
      <xdr:rowOff>0</xdr:rowOff>
    </xdr:from>
    <xdr:to>
      <xdr:col>5</xdr:col>
      <xdr:colOff>152400</xdr:colOff>
      <xdr:row>35</xdr:row>
      <xdr:rowOff>0</xdr:rowOff>
    </xdr:to>
    <xdr:sp macro="" textlink="">
      <xdr:nvSpPr>
        <xdr:cNvPr id="9" name="Line 59"/>
        <xdr:cNvSpPr>
          <a:spLocks noChangeShapeType="1"/>
        </xdr:cNvSpPr>
      </xdr:nvSpPr>
      <xdr:spPr bwMode="auto">
        <a:xfrm>
          <a:off x="3114675" y="5667375"/>
          <a:ext cx="857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66675</xdr:colOff>
      <xdr:row>36</xdr:row>
      <xdr:rowOff>0</xdr:rowOff>
    </xdr:from>
    <xdr:to>
      <xdr:col>5</xdr:col>
      <xdr:colOff>142875</xdr:colOff>
      <xdr:row>36</xdr:row>
      <xdr:rowOff>0</xdr:rowOff>
    </xdr:to>
    <xdr:sp macro="" textlink="">
      <xdr:nvSpPr>
        <xdr:cNvPr id="10" name="Line 60"/>
        <xdr:cNvSpPr>
          <a:spLocks noChangeShapeType="1"/>
        </xdr:cNvSpPr>
      </xdr:nvSpPr>
      <xdr:spPr bwMode="auto">
        <a:xfrm>
          <a:off x="3114675" y="5829300"/>
          <a:ext cx="762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247650</xdr:colOff>
      <xdr:row>49</xdr:row>
      <xdr:rowOff>142875</xdr:rowOff>
    </xdr:from>
    <xdr:to>
      <xdr:col>4</xdr:col>
      <xdr:colOff>352425</xdr:colOff>
      <xdr:row>49</xdr:row>
      <xdr:rowOff>142875</xdr:rowOff>
    </xdr:to>
    <xdr:sp macro="" textlink="">
      <xdr:nvSpPr>
        <xdr:cNvPr id="11" name="Line 61"/>
        <xdr:cNvSpPr>
          <a:spLocks noChangeShapeType="1"/>
        </xdr:cNvSpPr>
      </xdr:nvSpPr>
      <xdr:spPr bwMode="auto">
        <a:xfrm>
          <a:off x="2686050" y="8077200"/>
          <a:ext cx="1047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295275</xdr:colOff>
      <xdr:row>44</xdr:row>
      <xdr:rowOff>9525</xdr:rowOff>
    </xdr:from>
    <xdr:to>
      <xdr:col>4</xdr:col>
      <xdr:colOff>295275</xdr:colOff>
      <xdr:row>49</xdr:row>
      <xdr:rowOff>133350</xdr:rowOff>
    </xdr:to>
    <xdr:sp macro="" textlink="">
      <xdr:nvSpPr>
        <xdr:cNvPr id="12" name="Line 63"/>
        <xdr:cNvSpPr>
          <a:spLocks noChangeShapeType="1"/>
        </xdr:cNvSpPr>
      </xdr:nvSpPr>
      <xdr:spPr bwMode="auto">
        <a:xfrm>
          <a:off x="2733675" y="7134225"/>
          <a:ext cx="0" cy="9334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304800</xdr:colOff>
      <xdr:row>28</xdr:row>
      <xdr:rowOff>9525</xdr:rowOff>
    </xdr:from>
    <xdr:to>
      <xdr:col>4</xdr:col>
      <xdr:colOff>304800</xdr:colOff>
      <xdr:row>34</xdr:row>
      <xdr:rowOff>38100</xdr:rowOff>
    </xdr:to>
    <xdr:sp macro="" textlink="">
      <xdr:nvSpPr>
        <xdr:cNvPr id="13" name="Line 64"/>
        <xdr:cNvSpPr>
          <a:spLocks noChangeShapeType="1"/>
        </xdr:cNvSpPr>
      </xdr:nvSpPr>
      <xdr:spPr bwMode="auto">
        <a:xfrm>
          <a:off x="2743200" y="4543425"/>
          <a:ext cx="0" cy="10001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21</xdr:row>
      <xdr:rowOff>0</xdr:rowOff>
    </xdr:from>
    <xdr:to>
      <xdr:col>5</xdr:col>
      <xdr:colOff>9525</xdr:colOff>
      <xdr:row>21</xdr:row>
      <xdr:rowOff>0</xdr:rowOff>
    </xdr:to>
    <xdr:sp macro="" textlink="">
      <xdr:nvSpPr>
        <xdr:cNvPr id="14" name="Arc 68"/>
        <xdr:cNvSpPr>
          <a:spLocks/>
        </xdr:cNvSpPr>
      </xdr:nvSpPr>
      <xdr:spPr bwMode="auto">
        <a:xfrm>
          <a:off x="3048000" y="3400425"/>
          <a:ext cx="9525" cy="0"/>
        </a:xfrm>
        <a:custGeom>
          <a:avLst/>
          <a:gdLst>
            <a:gd name="G0" fmla="+- 0 0 0"/>
            <a:gd name="G1" fmla="+- 21600 0 0"/>
            <a:gd name="G2" fmla="+- 21600 0 0"/>
            <a:gd name="T0" fmla="*/ 0 w 21600"/>
            <a:gd name="T1" fmla="*/ 0 h 21600"/>
            <a:gd name="T2" fmla="*/ 21600 w 21600"/>
            <a:gd name="T3" fmla="*/ 21600 h 21600"/>
            <a:gd name="T4" fmla="*/ 0 w 21600"/>
            <a:gd name="T5" fmla="*/ 21600 h 2160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1600" h="21600" fill="none" extrusionOk="0">
              <a:moveTo>
                <a:pt x="-1" y="0"/>
              </a:moveTo>
              <a:cubicBezTo>
                <a:pt x="11929" y="0"/>
                <a:pt x="21600" y="9670"/>
                <a:pt x="21600" y="21600"/>
              </a:cubicBezTo>
            </a:path>
            <a:path w="21600" h="21600" stroke="0" extrusionOk="0">
              <a:moveTo>
                <a:pt x="-1" y="0"/>
              </a:moveTo>
              <a:cubicBezTo>
                <a:pt x="11929" y="0"/>
                <a:pt x="21600" y="9670"/>
                <a:pt x="21600" y="21600"/>
              </a:cubicBezTo>
              <a:lnTo>
                <a:pt x="0" y="21600"/>
              </a:lnTo>
              <a:close/>
            </a:path>
          </a:pathLst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5</xdr:col>
      <xdr:colOff>95250</xdr:colOff>
      <xdr:row>35</xdr:row>
      <xdr:rowOff>0</xdr:rowOff>
    </xdr:from>
    <xdr:to>
      <xdr:col>5</xdr:col>
      <xdr:colOff>95250</xdr:colOff>
      <xdr:row>35</xdr:row>
      <xdr:rowOff>76200</xdr:rowOff>
    </xdr:to>
    <xdr:sp macro="" textlink="">
      <xdr:nvSpPr>
        <xdr:cNvPr id="15" name="Line 71"/>
        <xdr:cNvSpPr>
          <a:spLocks noChangeShapeType="1"/>
        </xdr:cNvSpPr>
      </xdr:nvSpPr>
      <xdr:spPr bwMode="auto">
        <a:xfrm>
          <a:off x="3143250" y="5667375"/>
          <a:ext cx="0" cy="762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219075</xdr:colOff>
      <xdr:row>35</xdr:row>
      <xdr:rowOff>9525</xdr:rowOff>
    </xdr:from>
    <xdr:to>
      <xdr:col>5</xdr:col>
      <xdr:colOff>219075</xdr:colOff>
      <xdr:row>36</xdr:row>
      <xdr:rowOff>9525</xdr:rowOff>
    </xdr:to>
    <xdr:sp macro="" textlink="">
      <xdr:nvSpPr>
        <xdr:cNvPr id="16" name="Line 72"/>
        <xdr:cNvSpPr>
          <a:spLocks noChangeShapeType="1"/>
        </xdr:cNvSpPr>
      </xdr:nvSpPr>
      <xdr:spPr bwMode="auto">
        <a:xfrm>
          <a:off x="3267075" y="5676900"/>
          <a:ext cx="0" cy="1619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114300</xdr:colOff>
      <xdr:row>35</xdr:row>
      <xdr:rowOff>9525</xdr:rowOff>
    </xdr:from>
    <xdr:to>
      <xdr:col>6</xdr:col>
      <xdr:colOff>114300</xdr:colOff>
      <xdr:row>36</xdr:row>
      <xdr:rowOff>0</xdr:rowOff>
    </xdr:to>
    <xdr:sp macro="" textlink="">
      <xdr:nvSpPr>
        <xdr:cNvPr id="17" name="Line 73"/>
        <xdr:cNvSpPr>
          <a:spLocks noChangeShapeType="1"/>
        </xdr:cNvSpPr>
      </xdr:nvSpPr>
      <xdr:spPr bwMode="auto">
        <a:xfrm>
          <a:off x="3771900" y="5676900"/>
          <a:ext cx="0" cy="1524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285750</xdr:colOff>
      <xdr:row>35</xdr:row>
      <xdr:rowOff>0</xdr:rowOff>
    </xdr:from>
    <xdr:to>
      <xdr:col>6</xdr:col>
      <xdr:colOff>285750</xdr:colOff>
      <xdr:row>35</xdr:row>
      <xdr:rowOff>76200</xdr:rowOff>
    </xdr:to>
    <xdr:sp macro="" textlink="">
      <xdr:nvSpPr>
        <xdr:cNvPr id="18" name="Line 74"/>
        <xdr:cNvSpPr>
          <a:spLocks noChangeShapeType="1"/>
        </xdr:cNvSpPr>
      </xdr:nvSpPr>
      <xdr:spPr bwMode="auto">
        <a:xfrm>
          <a:off x="3943350" y="5667375"/>
          <a:ext cx="0" cy="762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647700</xdr:colOff>
      <xdr:row>35</xdr:row>
      <xdr:rowOff>0</xdr:rowOff>
    </xdr:from>
    <xdr:to>
      <xdr:col>6</xdr:col>
      <xdr:colOff>647700</xdr:colOff>
      <xdr:row>36</xdr:row>
      <xdr:rowOff>9525</xdr:rowOff>
    </xdr:to>
    <xdr:sp macro="" textlink="">
      <xdr:nvSpPr>
        <xdr:cNvPr id="19" name="Line 75"/>
        <xdr:cNvSpPr>
          <a:spLocks noChangeShapeType="1"/>
        </xdr:cNvSpPr>
      </xdr:nvSpPr>
      <xdr:spPr bwMode="auto">
        <a:xfrm>
          <a:off x="4267200" y="5667375"/>
          <a:ext cx="0" cy="1714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104775</xdr:colOff>
      <xdr:row>34</xdr:row>
      <xdr:rowOff>38100</xdr:rowOff>
    </xdr:from>
    <xdr:to>
      <xdr:col>7</xdr:col>
      <xdr:colOff>104775</xdr:colOff>
      <xdr:row>36</xdr:row>
      <xdr:rowOff>9525</xdr:rowOff>
    </xdr:to>
    <xdr:sp macro="" textlink="">
      <xdr:nvSpPr>
        <xdr:cNvPr id="20" name="Line 76"/>
        <xdr:cNvSpPr>
          <a:spLocks noChangeShapeType="1"/>
        </xdr:cNvSpPr>
      </xdr:nvSpPr>
      <xdr:spPr bwMode="auto">
        <a:xfrm>
          <a:off x="4371975" y="5543550"/>
          <a:ext cx="0" cy="2952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514350</xdr:colOff>
      <xdr:row>35</xdr:row>
      <xdr:rowOff>19050</xdr:rowOff>
    </xdr:from>
    <xdr:to>
      <xdr:col>7</xdr:col>
      <xdr:colOff>514350</xdr:colOff>
      <xdr:row>36</xdr:row>
      <xdr:rowOff>9525</xdr:rowOff>
    </xdr:to>
    <xdr:sp macro="" textlink="">
      <xdr:nvSpPr>
        <xdr:cNvPr id="21" name="Line 77"/>
        <xdr:cNvSpPr>
          <a:spLocks noChangeShapeType="1"/>
        </xdr:cNvSpPr>
      </xdr:nvSpPr>
      <xdr:spPr bwMode="auto">
        <a:xfrm>
          <a:off x="4781550" y="5686425"/>
          <a:ext cx="0" cy="1524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390525</xdr:colOff>
      <xdr:row>34</xdr:row>
      <xdr:rowOff>28575</xdr:rowOff>
    </xdr:from>
    <xdr:to>
      <xdr:col>7</xdr:col>
      <xdr:colOff>390525</xdr:colOff>
      <xdr:row>35</xdr:row>
      <xdr:rowOff>76200</xdr:rowOff>
    </xdr:to>
    <xdr:sp macro="" textlink="">
      <xdr:nvSpPr>
        <xdr:cNvPr id="22" name="Line 78"/>
        <xdr:cNvSpPr>
          <a:spLocks noChangeShapeType="1"/>
        </xdr:cNvSpPr>
      </xdr:nvSpPr>
      <xdr:spPr bwMode="auto">
        <a:xfrm>
          <a:off x="4657725" y="5534025"/>
          <a:ext cx="0" cy="2095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238125</xdr:colOff>
      <xdr:row>35</xdr:row>
      <xdr:rowOff>9525</xdr:rowOff>
    </xdr:from>
    <xdr:to>
      <xdr:col>7</xdr:col>
      <xdr:colOff>238125</xdr:colOff>
      <xdr:row>36</xdr:row>
      <xdr:rowOff>9525</xdr:rowOff>
    </xdr:to>
    <xdr:sp macro="" textlink="">
      <xdr:nvSpPr>
        <xdr:cNvPr id="23" name="Line 79"/>
        <xdr:cNvSpPr>
          <a:spLocks noChangeShapeType="1"/>
        </xdr:cNvSpPr>
      </xdr:nvSpPr>
      <xdr:spPr bwMode="auto">
        <a:xfrm>
          <a:off x="4505325" y="5676900"/>
          <a:ext cx="0" cy="1619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466725</xdr:colOff>
      <xdr:row>35</xdr:row>
      <xdr:rowOff>19050</xdr:rowOff>
    </xdr:from>
    <xdr:to>
      <xdr:col>6</xdr:col>
      <xdr:colOff>438150</xdr:colOff>
      <xdr:row>35</xdr:row>
      <xdr:rowOff>76200</xdr:rowOff>
    </xdr:to>
    <xdr:sp macro="" textlink="">
      <xdr:nvSpPr>
        <xdr:cNvPr id="24" name="Line 80"/>
        <xdr:cNvSpPr>
          <a:spLocks noChangeShapeType="1"/>
        </xdr:cNvSpPr>
      </xdr:nvSpPr>
      <xdr:spPr bwMode="auto">
        <a:xfrm>
          <a:off x="4124325" y="5686425"/>
          <a:ext cx="0" cy="57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447675</xdr:colOff>
      <xdr:row>33</xdr:row>
      <xdr:rowOff>85725</xdr:rowOff>
    </xdr:from>
    <xdr:to>
      <xdr:col>7</xdr:col>
      <xdr:colOff>542925</xdr:colOff>
      <xdr:row>34</xdr:row>
      <xdr:rowOff>0</xdr:rowOff>
    </xdr:to>
    <xdr:sp macro="" textlink="">
      <xdr:nvSpPr>
        <xdr:cNvPr id="25" name="Oval 84"/>
        <xdr:cNvSpPr>
          <a:spLocks noChangeArrowheads="1"/>
        </xdr:cNvSpPr>
      </xdr:nvSpPr>
      <xdr:spPr bwMode="auto">
        <a:xfrm>
          <a:off x="4714875" y="5429250"/>
          <a:ext cx="95250" cy="762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7</xdr:col>
      <xdr:colOff>381000</xdr:colOff>
      <xdr:row>33</xdr:row>
      <xdr:rowOff>123825</xdr:rowOff>
    </xdr:from>
    <xdr:to>
      <xdr:col>7</xdr:col>
      <xdr:colOff>495300</xdr:colOff>
      <xdr:row>35</xdr:row>
      <xdr:rowOff>0</xdr:rowOff>
    </xdr:to>
    <xdr:sp macro="" textlink="">
      <xdr:nvSpPr>
        <xdr:cNvPr id="26" name="Freeform 85"/>
        <xdr:cNvSpPr>
          <a:spLocks/>
        </xdr:cNvSpPr>
      </xdr:nvSpPr>
      <xdr:spPr bwMode="auto">
        <a:xfrm>
          <a:off x="4648200" y="5467350"/>
          <a:ext cx="114300" cy="200025"/>
        </a:xfrm>
        <a:custGeom>
          <a:avLst/>
          <a:gdLst>
            <a:gd name="T0" fmla="*/ 12 w 12"/>
            <a:gd name="T1" fmla="*/ 0 h 9"/>
            <a:gd name="T2" fmla="*/ 0 w 12"/>
            <a:gd name="T3" fmla="*/ 9 h 9"/>
          </a:gdLst>
          <a:ahLst/>
          <a:cxnLst>
            <a:cxn ang="0">
              <a:pos x="T0" y="T1"/>
            </a:cxn>
            <a:cxn ang="0">
              <a:pos x="T2" y="T3"/>
            </a:cxn>
          </a:cxnLst>
          <a:rect l="0" t="0" r="r" b="b"/>
          <a:pathLst>
            <a:path w="12" h="9">
              <a:moveTo>
                <a:pt x="12" y="0"/>
              </a:moveTo>
              <a:cubicBezTo>
                <a:pt x="7" y="4"/>
                <a:pt x="2" y="8"/>
                <a:pt x="0" y="9"/>
              </a:cubicBezTo>
            </a:path>
          </a:pathLst>
        </a:custGeom>
        <a:noFill/>
        <a:ln w="158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400050</xdr:colOff>
      <xdr:row>34</xdr:row>
      <xdr:rowOff>9525</xdr:rowOff>
    </xdr:from>
    <xdr:to>
      <xdr:col>7</xdr:col>
      <xdr:colOff>523875</xdr:colOff>
      <xdr:row>35</xdr:row>
      <xdr:rowOff>76200</xdr:rowOff>
    </xdr:to>
    <xdr:sp macro="" textlink="">
      <xdr:nvSpPr>
        <xdr:cNvPr id="27" name="Line 86"/>
        <xdr:cNvSpPr>
          <a:spLocks noChangeShapeType="1"/>
        </xdr:cNvSpPr>
      </xdr:nvSpPr>
      <xdr:spPr bwMode="auto">
        <a:xfrm flipH="1">
          <a:off x="4667250" y="5514975"/>
          <a:ext cx="123825" cy="22860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495300</xdr:colOff>
      <xdr:row>33</xdr:row>
      <xdr:rowOff>85725</xdr:rowOff>
    </xdr:from>
    <xdr:to>
      <xdr:col>9</xdr:col>
      <xdr:colOff>114300</xdr:colOff>
      <xdr:row>33</xdr:row>
      <xdr:rowOff>85725</xdr:rowOff>
    </xdr:to>
    <xdr:sp macro="" textlink="">
      <xdr:nvSpPr>
        <xdr:cNvPr id="28" name="Line 87"/>
        <xdr:cNvSpPr>
          <a:spLocks noChangeShapeType="1"/>
        </xdr:cNvSpPr>
      </xdr:nvSpPr>
      <xdr:spPr bwMode="auto">
        <a:xfrm>
          <a:off x="4762500" y="5429250"/>
          <a:ext cx="838200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504825</xdr:colOff>
      <xdr:row>34</xdr:row>
      <xdr:rowOff>0</xdr:rowOff>
    </xdr:from>
    <xdr:to>
      <xdr:col>9</xdr:col>
      <xdr:colOff>104775</xdr:colOff>
      <xdr:row>34</xdr:row>
      <xdr:rowOff>0</xdr:rowOff>
    </xdr:to>
    <xdr:sp macro="" textlink="">
      <xdr:nvSpPr>
        <xdr:cNvPr id="29" name="Line 88"/>
        <xdr:cNvSpPr>
          <a:spLocks noChangeShapeType="1"/>
        </xdr:cNvSpPr>
      </xdr:nvSpPr>
      <xdr:spPr bwMode="auto">
        <a:xfrm>
          <a:off x="4772025" y="5505450"/>
          <a:ext cx="819150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33</xdr:row>
      <xdr:rowOff>76200</xdr:rowOff>
    </xdr:from>
    <xdr:to>
      <xdr:col>9</xdr:col>
      <xdr:colOff>133350</xdr:colOff>
      <xdr:row>34</xdr:row>
      <xdr:rowOff>0</xdr:rowOff>
    </xdr:to>
    <xdr:sp macro="" textlink="">
      <xdr:nvSpPr>
        <xdr:cNvPr id="30" name="Oval 89"/>
        <xdr:cNvSpPr>
          <a:spLocks noChangeArrowheads="1"/>
        </xdr:cNvSpPr>
      </xdr:nvSpPr>
      <xdr:spPr bwMode="auto">
        <a:xfrm>
          <a:off x="5495925" y="5419725"/>
          <a:ext cx="123825" cy="857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8</xdr:col>
      <xdr:colOff>38100</xdr:colOff>
      <xdr:row>35</xdr:row>
      <xdr:rowOff>66675</xdr:rowOff>
    </xdr:from>
    <xdr:to>
      <xdr:col>8</xdr:col>
      <xdr:colOff>590550</xdr:colOff>
      <xdr:row>37</xdr:row>
      <xdr:rowOff>95250</xdr:rowOff>
    </xdr:to>
    <xdr:sp macro="" textlink="">
      <xdr:nvSpPr>
        <xdr:cNvPr id="31" name="Line 90"/>
        <xdr:cNvSpPr>
          <a:spLocks noChangeShapeType="1"/>
        </xdr:cNvSpPr>
      </xdr:nvSpPr>
      <xdr:spPr bwMode="auto">
        <a:xfrm flipH="1" flipV="1">
          <a:off x="4914900" y="5734050"/>
          <a:ext cx="552450" cy="3524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47625</xdr:colOff>
      <xdr:row>33</xdr:row>
      <xdr:rowOff>85725</xdr:rowOff>
    </xdr:from>
    <xdr:to>
      <xdr:col>6</xdr:col>
      <xdr:colOff>238125</xdr:colOff>
      <xdr:row>33</xdr:row>
      <xdr:rowOff>152400</xdr:rowOff>
    </xdr:to>
    <xdr:sp macro="" textlink="">
      <xdr:nvSpPr>
        <xdr:cNvPr id="32" name="Line 91"/>
        <xdr:cNvSpPr>
          <a:spLocks noChangeShapeType="1"/>
        </xdr:cNvSpPr>
      </xdr:nvSpPr>
      <xdr:spPr bwMode="auto">
        <a:xfrm>
          <a:off x="3705225" y="5429250"/>
          <a:ext cx="190500" cy="666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295275</xdr:colOff>
      <xdr:row>36</xdr:row>
      <xdr:rowOff>0</xdr:rowOff>
    </xdr:from>
    <xdr:to>
      <xdr:col>4</xdr:col>
      <xdr:colOff>295275</xdr:colOff>
      <xdr:row>42</xdr:row>
      <xdr:rowOff>0</xdr:rowOff>
    </xdr:to>
    <xdr:sp macro="" textlink="">
      <xdr:nvSpPr>
        <xdr:cNvPr id="33" name="Line 92"/>
        <xdr:cNvSpPr>
          <a:spLocks noChangeShapeType="1"/>
        </xdr:cNvSpPr>
      </xdr:nvSpPr>
      <xdr:spPr bwMode="auto">
        <a:xfrm flipV="1">
          <a:off x="2733675" y="5829300"/>
          <a:ext cx="0" cy="9715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304800</xdr:colOff>
      <xdr:row>21</xdr:row>
      <xdr:rowOff>9525</xdr:rowOff>
    </xdr:from>
    <xdr:to>
      <xdr:col>4</xdr:col>
      <xdr:colOff>304800</xdr:colOff>
      <xdr:row>25</xdr:row>
      <xdr:rowOff>152400</xdr:rowOff>
    </xdr:to>
    <xdr:sp macro="" textlink="">
      <xdr:nvSpPr>
        <xdr:cNvPr id="34" name="Line 93"/>
        <xdr:cNvSpPr>
          <a:spLocks noChangeShapeType="1"/>
        </xdr:cNvSpPr>
      </xdr:nvSpPr>
      <xdr:spPr bwMode="auto">
        <a:xfrm flipV="1">
          <a:off x="2743200" y="3409950"/>
          <a:ext cx="0" cy="7905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104775</xdr:colOff>
      <xdr:row>26</xdr:row>
      <xdr:rowOff>104775</xdr:rowOff>
    </xdr:from>
    <xdr:to>
      <xdr:col>7</xdr:col>
      <xdr:colOff>104775</xdr:colOff>
      <xdr:row>34</xdr:row>
      <xdr:rowOff>0</xdr:rowOff>
    </xdr:to>
    <xdr:sp macro="" textlink="">
      <xdr:nvSpPr>
        <xdr:cNvPr id="35" name="Line 94"/>
        <xdr:cNvSpPr>
          <a:spLocks noChangeShapeType="1"/>
        </xdr:cNvSpPr>
      </xdr:nvSpPr>
      <xdr:spPr bwMode="auto">
        <a:xfrm flipV="1">
          <a:off x="4371975" y="4314825"/>
          <a:ext cx="0" cy="1190625"/>
        </a:xfrm>
        <a:prstGeom prst="line">
          <a:avLst/>
        </a:prstGeom>
        <a:noFill/>
        <a:ln w="381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323850</xdr:colOff>
      <xdr:row>26</xdr:row>
      <xdr:rowOff>104775</xdr:rowOff>
    </xdr:from>
    <xdr:to>
      <xdr:col>7</xdr:col>
      <xdr:colOff>323850</xdr:colOff>
      <xdr:row>34</xdr:row>
      <xdr:rowOff>0</xdr:rowOff>
    </xdr:to>
    <xdr:sp macro="" textlink="">
      <xdr:nvSpPr>
        <xdr:cNvPr id="36" name="Line 95"/>
        <xdr:cNvSpPr>
          <a:spLocks noChangeShapeType="1"/>
        </xdr:cNvSpPr>
      </xdr:nvSpPr>
      <xdr:spPr bwMode="auto">
        <a:xfrm flipV="1">
          <a:off x="4591050" y="4314825"/>
          <a:ext cx="0" cy="1190625"/>
        </a:xfrm>
        <a:prstGeom prst="line">
          <a:avLst/>
        </a:prstGeom>
        <a:noFill/>
        <a:ln w="381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95250</xdr:colOff>
      <xdr:row>26</xdr:row>
      <xdr:rowOff>114300</xdr:rowOff>
    </xdr:from>
    <xdr:to>
      <xdr:col>7</xdr:col>
      <xdr:colOff>314325</xdr:colOff>
      <xdr:row>26</xdr:row>
      <xdr:rowOff>114300</xdr:rowOff>
    </xdr:to>
    <xdr:sp macro="" textlink="">
      <xdr:nvSpPr>
        <xdr:cNvPr id="37" name="Line 97"/>
        <xdr:cNvSpPr>
          <a:spLocks noChangeShapeType="1"/>
        </xdr:cNvSpPr>
      </xdr:nvSpPr>
      <xdr:spPr bwMode="auto">
        <a:xfrm>
          <a:off x="4362450" y="4324350"/>
          <a:ext cx="219075" cy="0"/>
        </a:xfrm>
        <a:prstGeom prst="line">
          <a:avLst/>
        </a:prstGeom>
        <a:noFill/>
        <a:ln w="285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219075</xdr:colOff>
      <xdr:row>26</xdr:row>
      <xdr:rowOff>19050</xdr:rowOff>
    </xdr:from>
    <xdr:to>
      <xdr:col>7</xdr:col>
      <xdr:colOff>219075</xdr:colOff>
      <xdr:row>34</xdr:row>
      <xdr:rowOff>9525</xdr:rowOff>
    </xdr:to>
    <xdr:sp macro="" textlink="">
      <xdr:nvSpPr>
        <xdr:cNvPr id="38" name="Line 98"/>
        <xdr:cNvSpPr>
          <a:spLocks noChangeShapeType="1"/>
        </xdr:cNvSpPr>
      </xdr:nvSpPr>
      <xdr:spPr bwMode="auto">
        <a:xfrm flipV="1">
          <a:off x="4486275" y="4229100"/>
          <a:ext cx="0" cy="1285875"/>
        </a:xfrm>
        <a:prstGeom prst="line">
          <a:avLst/>
        </a:prstGeom>
        <a:noFill/>
        <a:ln w="381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104775</xdr:colOff>
      <xdr:row>26</xdr:row>
      <xdr:rowOff>38100</xdr:rowOff>
    </xdr:from>
    <xdr:to>
      <xdr:col>7</xdr:col>
      <xdr:colOff>323850</xdr:colOff>
      <xdr:row>26</xdr:row>
      <xdr:rowOff>123825</xdr:rowOff>
    </xdr:to>
    <xdr:sp macro="" textlink="">
      <xdr:nvSpPr>
        <xdr:cNvPr id="39" name="Freeform 99"/>
        <xdr:cNvSpPr>
          <a:spLocks/>
        </xdr:cNvSpPr>
      </xdr:nvSpPr>
      <xdr:spPr bwMode="auto">
        <a:xfrm>
          <a:off x="4371975" y="4248150"/>
          <a:ext cx="219075" cy="85725"/>
        </a:xfrm>
        <a:custGeom>
          <a:avLst/>
          <a:gdLst>
            <a:gd name="T0" fmla="*/ 0 w 23"/>
            <a:gd name="T1" fmla="*/ 8 h 9"/>
            <a:gd name="T2" fmla="*/ 12 w 23"/>
            <a:gd name="T3" fmla="*/ 0 h 9"/>
            <a:gd name="T4" fmla="*/ 23 w 23"/>
            <a:gd name="T5" fmla="*/ 9 h 9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3" h="9">
              <a:moveTo>
                <a:pt x="0" y="8"/>
              </a:moveTo>
              <a:cubicBezTo>
                <a:pt x="4" y="4"/>
                <a:pt x="8" y="0"/>
                <a:pt x="12" y="0"/>
              </a:cubicBezTo>
              <a:cubicBezTo>
                <a:pt x="16" y="0"/>
                <a:pt x="19" y="4"/>
                <a:pt x="23" y="9"/>
              </a:cubicBezTo>
            </a:path>
          </a:pathLst>
        </a:custGeom>
        <a:noFill/>
        <a:ln w="38100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114300</xdr:colOff>
      <xdr:row>37</xdr:row>
      <xdr:rowOff>9525</xdr:rowOff>
    </xdr:from>
    <xdr:to>
      <xdr:col>7</xdr:col>
      <xdr:colOff>114300</xdr:colOff>
      <xdr:row>50</xdr:row>
      <xdr:rowOff>0</xdr:rowOff>
    </xdr:to>
    <xdr:sp macro="" textlink="">
      <xdr:nvSpPr>
        <xdr:cNvPr id="40" name="Line 101"/>
        <xdr:cNvSpPr>
          <a:spLocks noChangeShapeType="1"/>
        </xdr:cNvSpPr>
      </xdr:nvSpPr>
      <xdr:spPr bwMode="auto">
        <a:xfrm>
          <a:off x="4381500" y="6000750"/>
          <a:ext cx="0" cy="2095500"/>
        </a:xfrm>
        <a:prstGeom prst="line">
          <a:avLst/>
        </a:prstGeom>
        <a:noFill/>
        <a:ln w="381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314325</xdr:colOff>
      <xdr:row>37</xdr:row>
      <xdr:rowOff>9525</xdr:rowOff>
    </xdr:from>
    <xdr:to>
      <xdr:col>7</xdr:col>
      <xdr:colOff>314325</xdr:colOff>
      <xdr:row>50</xdr:row>
      <xdr:rowOff>0</xdr:rowOff>
    </xdr:to>
    <xdr:sp macro="" textlink="">
      <xdr:nvSpPr>
        <xdr:cNvPr id="41" name="Line 102"/>
        <xdr:cNvSpPr>
          <a:spLocks noChangeShapeType="1"/>
        </xdr:cNvSpPr>
      </xdr:nvSpPr>
      <xdr:spPr bwMode="auto">
        <a:xfrm>
          <a:off x="4581525" y="6000750"/>
          <a:ext cx="0" cy="2095500"/>
        </a:xfrm>
        <a:prstGeom prst="line">
          <a:avLst/>
        </a:prstGeom>
        <a:noFill/>
        <a:ln w="381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219075</xdr:colOff>
      <xdr:row>37</xdr:row>
      <xdr:rowOff>9525</xdr:rowOff>
    </xdr:from>
    <xdr:to>
      <xdr:col>7</xdr:col>
      <xdr:colOff>219075</xdr:colOff>
      <xdr:row>50</xdr:row>
      <xdr:rowOff>0</xdr:rowOff>
    </xdr:to>
    <xdr:sp macro="" textlink="">
      <xdr:nvSpPr>
        <xdr:cNvPr id="42" name="Line 103"/>
        <xdr:cNvSpPr>
          <a:spLocks noChangeShapeType="1"/>
        </xdr:cNvSpPr>
      </xdr:nvSpPr>
      <xdr:spPr bwMode="auto">
        <a:xfrm>
          <a:off x="4486275" y="6000750"/>
          <a:ext cx="0" cy="2095500"/>
        </a:xfrm>
        <a:prstGeom prst="line">
          <a:avLst/>
        </a:prstGeom>
        <a:noFill/>
        <a:ln w="381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114300</xdr:colOff>
      <xdr:row>47</xdr:row>
      <xdr:rowOff>152400</xdr:rowOff>
    </xdr:from>
    <xdr:to>
      <xdr:col>7</xdr:col>
      <xdr:colOff>304800</xdr:colOff>
      <xdr:row>49</xdr:row>
      <xdr:rowOff>0</xdr:rowOff>
    </xdr:to>
    <xdr:sp macro="" textlink="">
      <xdr:nvSpPr>
        <xdr:cNvPr id="43" name="Freeform 105"/>
        <xdr:cNvSpPr>
          <a:spLocks/>
        </xdr:cNvSpPr>
      </xdr:nvSpPr>
      <xdr:spPr bwMode="auto">
        <a:xfrm>
          <a:off x="4381500" y="7762875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123825</xdr:colOff>
      <xdr:row>43</xdr:row>
      <xdr:rowOff>0</xdr:rowOff>
    </xdr:from>
    <xdr:to>
      <xdr:col>7</xdr:col>
      <xdr:colOff>314325</xdr:colOff>
      <xdr:row>44</xdr:row>
      <xdr:rowOff>9525</xdr:rowOff>
    </xdr:to>
    <xdr:sp macro="" textlink="">
      <xdr:nvSpPr>
        <xdr:cNvPr id="44" name="Freeform 107"/>
        <xdr:cNvSpPr>
          <a:spLocks/>
        </xdr:cNvSpPr>
      </xdr:nvSpPr>
      <xdr:spPr bwMode="auto">
        <a:xfrm>
          <a:off x="4391025" y="6962775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114300</xdr:colOff>
      <xdr:row>43</xdr:row>
      <xdr:rowOff>142875</xdr:rowOff>
    </xdr:from>
    <xdr:to>
      <xdr:col>7</xdr:col>
      <xdr:colOff>304800</xdr:colOff>
      <xdr:row>44</xdr:row>
      <xdr:rowOff>152400</xdr:rowOff>
    </xdr:to>
    <xdr:sp macro="" textlink="">
      <xdr:nvSpPr>
        <xdr:cNvPr id="45" name="Freeform 108"/>
        <xdr:cNvSpPr>
          <a:spLocks/>
        </xdr:cNvSpPr>
      </xdr:nvSpPr>
      <xdr:spPr bwMode="auto">
        <a:xfrm>
          <a:off x="4381500" y="7105650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114300</xdr:colOff>
      <xdr:row>45</xdr:row>
      <xdr:rowOff>152400</xdr:rowOff>
    </xdr:from>
    <xdr:to>
      <xdr:col>7</xdr:col>
      <xdr:colOff>304800</xdr:colOff>
      <xdr:row>47</xdr:row>
      <xdr:rowOff>0</xdr:rowOff>
    </xdr:to>
    <xdr:sp macro="" textlink="">
      <xdr:nvSpPr>
        <xdr:cNvPr id="46" name="Freeform 109"/>
        <xdr:cNvSpPr>
          <a:spLocks/>
        </xdr:cNvSpPr>
      </xdr:nvSpPr>
      <xdr:spPr bwMode="auto">
        <a:xfrm>
          <a:off x="4381500" y="7439025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114300</xdr:colOff>
      <xdr:row>41</xdr:row>
      <xdr:rowOff>152400</xdr:rowOff>
    </xdr:from>
    <xdr:to>
      <xdr:col>7</xdr:col>
      <xdr:colOff>304800</xdr:colOff>
      <xdr:row>43</xdr:row>
      <xdr:rowOff>0</xdr:rowOff>
    </xdr:to>
    <xdr:sp macro="" textlink="">
      <xdr:nvSpPr>
        <xdr:cNvPr id="47" name="Freeform 110"/>
        <xdr:cNvSpPr>
          <a:spLocks/>
        </xdr:cNvSpPr>
      </xdr:nvSpPr>
      <xdr:spPr bwMode="auto">
        <a:xfrm>
          <a:off x="4381500" y="6791325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114300</xdr:colOff>
      <xdr:row>41</xdr:row>
      <xdr:rowOff>0</xdr:rowOff>
    </xdr:from>
    <xdr:to>
      <xdr:col>7</xdr:col>
      <xdr:colOff>304800</xdr:colOff>
      <xdr:row>42</xdr:row>
      <xdr:rowOff>9525</xdr:rowOff>
    </xdr:to>
    <xdr:sp macro="" textlink="">
      <xdr:nvSpPr>
        <xdr:cNvPr id="48" name="Freeform 111"/>
        <xdr:cNvSpPr>
          <a:spLocks/>
        </xdr:cNvSpPr>
      </xdr:nvSpPr>
      <xdr:spPr bwMode="auto">
        <a:xfrm>
          <a:off x="4381500" y="6638925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123825</xdr:colOff>
      <xdr:row>40</xdr:row>
      <xdr:rowOff>0</xdr:rowOff>
    </xdr:from>
    <xdr:to>
      <xdr:col>7</xdr:col>
      <xdr:colOff>314325</xdr:colOff>
      <xdr:row>41</xdr:row>
      <xdr:rowOff>9525</xdr:rowOff>
    </xdr:to>
    <xdr:sp macro="" textlink="">
      <xdr:nvSpPr>
        <xdr:cNvPr id="49" name="Freeform 112"/>
        <xdr:cNvSpPr>
          <a:spLocks/>
        </xdr:cNvSpPr>
      </xdr:nvSpPr>
      <xdr:spPr bwMode="auto">
        <a:xfrm>
          <a:off x="4391025" y="6477000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114300</xdr:colOff>
      <xdr:row>44</xdr:row>
      <xdr:rowOff>152400</xdr:rowOff>
    </xdr:from>
    <xdr:to>
      <xdr:col>7</xdr:col>
      <xdr:colOff>304800</xdr:colOff>
      <xdr:row>46</xdr:row>
      <xdr:rowOff>0</xdr:rowOff>
    </xdr:to>
    <xdr:sp macro="" textlink="">
      <xdr:nvSpPr>
        <xdr:cNvPr id="50" name="Freeform 113"/>
        <xdr:cNvSpPr>
          <a:spLocks/>
        </xdr:cNvSpPr>
      </xdr:nvSpPr>
      <xdr:spPr bwMode="auto">
        <a:xfrm>
          <a:off x="4381500" y="7277100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114300</xdr:colOff>
      <xdr:row>37</xdr:row>
      <xdr:rowOff>0</xdr:rowOff>
    </xdr:from>
    <xdr:to>
      <xdr:col>7</xdr:col>
      <xdr:colOff>304800</xdr:colOff>
      <xdr:row>38</xdr:row>
      <xdr:rowOff>9525</xdr:rowOff>
    </xdr:to>
    <xdr:sp macro="" textlink="">
      <xdr:nvSpPr>
        <xdr:cNvPr id="51" name="Freeform 114"/>
        <xdr:cNvSpPr>
          <a:spLocks/>
        </xdr:cNvSpPr>
      </xdr:nvSpPr>
      <xdr:spPr bwMode="auto">
        <a:xfrm>
          <a:off x="4381500" y="5991225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123825</xdr:colOff>
      <xdr:row>37</xdr:row>
      <xdr:rowOff>142875</xdr:rowOff>
    </xdr:from>
    <xdr:to>
      <xdr:col>7</xdr:col>
      <xdr:colOff>314325</xdr:colOff>
      <xdr:row>38</xdr:row>
      <xdr:rowOff>152400</xdr:rowOff>
    </xdr:to>
    <xdr:sp macro="" textlink="">
      <xdr:nvSpPr>
        <xdr:cNvPr id="52" name="Freeform 115"/>
        <xdr:cNvSpPr>
          <a:spLocks/>
        </xdr:cNvSpPr>
      </xdr:nvSpPr>
      <xdr:spPr bwMode="auto">
        <a:xfrm>
          <a:off x="4391025" y="6134100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114300</xdr:colOff>
      <xdr:row>38</xdr:row>
      <xdr:rowOff>152400</xdr:rowOff>
    </xdr:from>
    <xdr:to>
      <xdr:col>7</xdr:col>
      <xdr:colOff>304800</xdr:colOff>
      <xdr:row>40</xdr:row>
      <xdr:rowOff>0</xdr:rowOff>
    </xdr:to>
    <xdr:sp macro="" textlink="">
      <xdr:nvSpPr>
        <xdr:cNvPr id="53" name="Freeform 116"/>
        <xdr:cNvSpPr>
          <a:spLocks/>
        </xdr:cNvSpPr>
      </xdr:nvSpPr>
      <xdr:spPr bwMode="auto">
        <a:xfrm>
          <a:off x="4381500" y="6305550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114300</xdr:colOff>
      <xdr:row>48</xdr:row>
      <xdr:rowOff>133350</xdr:rowOff>
    </xdr:from>
    <xdr:to>
      <xdr:col>7</xdr:col>
      <xdr:colOff>304800</xdr:colOff>
      <xdr:row>49</xdr:row>
      <xdr:rowOff>142875</xdr:rowOff>
    </xdr:to>
    <xdr:sp macro="" textlink="">
      <xdr:nvSpPr>
        <xdr:cNvPr id="54" name="Freeform 117"/>
        <xdr:cNvSpPr>
          <a:spLocks/>
        </xdr:cNvSpPr>
      </xdr:nvSpPr>
      <xdr:spPr bwMode="auto">
        <a:xfrm>
          <a:off x="4381500" y="7905750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114300</xdr:colOff>
      <xdr:row>30</xdr:row>
      <xdr:rowOff>152400</xdr:rowOff>
    </xdr:from>
    <xdr:to>
      <xdr:col>7</xdr:col>
      <xdr:colOff>304800</xdr:colOff>
      <xdr:row>32</xdr:row>
      <xdr:rowOff>0</xdr:rowOff>
    </xdr:to>
    <xdr:sp macro="" textlink="">
      <xdr:nvSpPr>
        <xdr:cNvPr id="55" name="Freeform 118"/>
        <xdr:cNvSpPr>
          <a:spLocks/>
        </xdr:cNvSpPr>
      </xdr:nvSpPr>
      <xdr:spPr bwMode="auto">
        <a:xfrm>
          <a:off x="4381500" y="5010150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114300</xdr:colOff>
      <xdr:row>30</xdr:row>
      <xdr:rowOff>9525</xdr:rowOff>
    </xdr:from>
    <xdr:to>
      <xdr:col>7</xdr:col>
      <xdr:colOff>304800</xdr:colOff>
      <xdr:row>31</xdr:row>
      <xdr:rowOff>19050</xdr:rowOff>
    </xdr:to>
    <xdr:sp macro="" textlink="">
      <xdr:nvSpPr>
        <xdr:cNvPr id="56" name="Freeform 119"/>
        <xdr:cNvSpPr>
          <a:spLocks/>
        </xdr:cNvSpPr>
      </xdr:nvSpPr>
      <xdr:spPr bwMode="auto">
        <a:xfrm>
          <a:off x="4381500" y="4867275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114300</xdr:colOff>
      <xdr:row>32</xdr:row>
      <xdr:rowOff>142875</xdr:rowOff>
    </xdr:from>
    <xdr:to>
      <xdr:col>7</xdr:col>
      <xdr:colOff>304800</xdr:colOff>
      <xdr:row>33</xdr:row>
      <xdr:rowOff>152400</xdr:rowOff>
    </xdr:to>
    <xdr:sp macro="" textlink="">
      <xdr:nvSpPr>
        <xdr:cNvPr id="57" name="Freeform 120"/>
        <xdr:cNvSpPr>
          <a:spLocks/>
        </xdr:cNvSpPr>
      </xdr:nvSpPr>
      <xdr:spPr bwMode="auto">
        <a:xfrm>
          <a:off x="4381500" y="5324475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114300</xdr:colOff>
      <xdr:row>26</xdr:row>
      <xdr:rowOff>142875</xdr:rowOff>
    </xdr:from>
    <xdr:to>
      <xdr:col>7</xdr:col>
      <xdr:colOff>304800</xdr:colOff>
      <xdr:row>27</xdr:row>
      <xdr:rowOff>152400</xdr:rowOff>
    </xdr:to>
    <xdr:sp macro="" textlink="">
      <xdr:nvSpPr>
        <xdr:cNvPr id="58" name="Freeform 121"/>
        <xdr:cNvSpPr>
          <a:spLocks/>
        </xdr:cNvSpPr>
      </xdr:nvSpPr>
      <xdr:spPr bwMode="auto">
        <a:xfrm>
          <a:off x="4381500" y="4352925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114300</xdr:colOff>
      <xdr:row>28</xdr:row>
      <xdr:rowOff>152400</xdr:rowOff>
    </xdr:from>
    <xdr:to>
      <xdr:col>7</xdr:col>
      <xdr:colOff>304800</xdr:colOff>
      <xdr:row>30</xdr:row>
      <xdr:rowOff>0</xdr:rowOff>
    </xdr:to>
    <xdr:sp macro="" textlink="">
      <xdr:nvSpPr>
        <xdr:cNvPr id="59" name="Freeform 122"/>
        <xdr:cNvSpPr>
          <a:spLocks/>
        </xdr:cNvSpPr>
      </xdr:nvSpPr>
      <xdr:spPr bwMode="auto">
        <a:xfrm>
          <a:off x="4381500" y="4686300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114300</xdr:colOff>
      <xdr:row>27</xdr:row>
      <xdr:rowOff>152400</xdr:rowOff>
    </xdr:from>
    <xdr:to>
      <xdr:col>7</xdr:col>
      <xdr:colOff>304800</xdr:colOff>
      <xdr:row>29</xdr:row>
      <xdr:rowOff>0</xdr:rowOff>
    </xdr:to>
    <xdr:sp macro="" textlink="">
      <xdr:nvSpPr>
        <xdr:cNvPr id="60" name="Freeform 123"/>
        <xdr:cNvSpPr>
          <a:spLocks/>
        </xdr:cNvSpPr>
      </xdr:nvSpPr>
      <xdr:spPr bwMode="auto">
        <a:xfrm>
          <a:off x="4381500" y="4524375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114300</xdr:colOff>
      <xdr:row>31</xdr:row>
      <xdr:rowOff>133350</xdr:rowOff>
    </xdr:from>
    <xdr:to>
      <xdr:col>7</xdr:col>
      <xdr:colOff>304800</xdr:colOff>
      <xdr:row>32</xdr:row>
      <xdr:rowOff>142875</xdr:rowOff>
    </xdr:to>
    <xdr:sp macro="" textlink="">
      <xdr:nvSpPr>
        <xdr:cNvPr id="61" name="Freeform 124"/>
        <xdr:cNvSpPr>
          <a:spLocks/>
        </xdr:cNvSpPr>
      </xdr:nvSpPr>
      <xdr:spPr bwMode="auto">
        <a:xfrm>
          <a:off x="4381500" y="5153025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104775</xdr:colOff>
      <xdr:row>27</xdr:row>
      <xdr:rowOff>152400</xdr:rowOff>
    </xdr:from>
    <xdr:to>
      <xdr:col>7</xdr:col>
      <xdr:colOff>323850</xdr:colOff>
      <xdr:row>28</xdr:row>
      <xdr:rowOff>0</xdr:rowOff>
    </xdr:to>
    <xdr:sp macro="" textlink="">
      <xdr:nvSpPr>
        <xdr:cNvPr id="62" name="Line 125"/>
        <xdr:cNvSpPr>
          <a:spLocks noChangeShapeType="1"/>
        </xdr:cNvSpPr>
      </xdr:nvSpPr>
      <xdr:spPr bwMode="auto">
        <a:xfrm flipV="1">
          <a:off x="4371975" y="4524375"/>
          <a:ext cx="219075" cy="95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104775</xdr:colOff>
      <xdr:row>28</xdr:row>
      <xdr:rowOff>152400</xdr:rowOff>
    </xdr:from>
    <xdr:to>
      <xdr:col>7</xdr:col>
      <xdr:colOff>323850</xdr:colOff>
      <xdr:row>28</xdr:row>
      <xdr:rowOff>152400</xdr:rowOff>
    </xdr:to>
    <xdr:sp macro="" textlink="">
      <xdr:nvSpPr>
        <xdr:cNvPr id="63" name="Line 126"/>
        <xdr:cNvSpPr>
          <a:spLocks noChangeShapeType="1"/>
        </xdr:cNvSpPr>
      </xdr:nvSpPr>
      <xdr:spPr bwMode="auto">
        <a:xfrm>
          <a:off x="4371975" y="4686300"/>
          <a:ext cx="2190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104775</xdr:colOff>
      <xdr:row>29</xdr:row>
      <xdr:rowOff>152400</xdr:rowOff>
    </xdr:from>
    <xdr:to>
      <xdr:col>7</xdr:col>
      <xdr:colOff>304800</xdr:colOff>
      <xdr:row>29</xdr:row>
      <xdr:rowOff>152400</xdr:rowOff>
    </xdr:to>
    <xdr:sp macro="" textlink="">
      <xdr:nvSpPr>
        <xdr:cNvPr id="64" name="Line 127"/>
        <xdr:cNvSpPr>
          <a:spLocks noChangeShapeType="1"/>
        </xdr:cNvSpPr>
      </xdr:nvSpPr>
      <xdr:spPr bwMode="auto">
        <a:xfrm>
          <a:off x="4371975" y="4848225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133350</xdr:colOff>
      <xdr:row>29</xdr:row>
      <xdr:rowOff>0</xdr:rowOff>
    </xdr:from>
    <xdr:to>
      <xdr:col>7</xdr:col>
      <xdr:colOff>333375</xdr:colOff>
      <xdr:row>29</xdr:row>
      <xdr:rowOff>0</xdr:rowOff>
    </xdr:to>
    <xdr:sp macro="" textlink="">
      <xdr:nvSpPr>
        <xdr:cNvPr id="65" name="Line 128"/>
        <xdr:cNvSpPr>
          <a:spLocks noChangeShapeType="1"/>
        </xdr:cNvSpPr>
      </xdr:nvSpPr>
      <xdr:spPr bwMode="auto">
        <a:xfrm>
          <a:off x="4400550" y="4695825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104775</xdr:colOff>
      <xdr:row>31</xdr:row>
      <xdr:rowOff>0</xdr:rowOff>
    </xdr:from>
    <xdr:to>
      <xdr:col>7</xdr:col>
      <xdr:colOff>304800</xdr:colOff>
      <xdr:row>31</xdr:row>
      <xdr:rowOff>0</xdr:rowOff>
    </xdr:to>
    <xdr:sp macro="" textlink="">
      <xdr:nvSpPr>
        <xdr:cNvPr id="66" name="Line 129"/>
        <xdr:cNvSpPr>
          <a:spLocks noChangeShapeType="1"/>
        </xdr:cNvSpPr>
      </xdr:nvSpPr>
      <xdr:spPr bwMode="auto">
        <a:xfrm>
          <a:off x="4371975" y="5019675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104775</xdr:colOff>
      <xdr:row>31</xdr:row>
      <xdr:rowOff>152400</xdr:rowOff>
    </xdr:from>
    <xdr:to>
      <xdr:col>7</xdr:col>
      <xdr:colOff>304800</xdr:colOff>
      <xdr:row>31</xdr:row>
      <xdr:rowOff>152400</xdr:rowOff>
    </xdr:to>
    <xdr:sp macro="" textlink="">
      <xdr:nvSpPr>
        <xdr:cNvPr id="67" name="Line 130"/>
        <xdr:cNvSpPr>
          <a:spLocks noChangeShapeType="1"/>
        </xdr:cNvSpPr>
      </xdr:nvSpPr>
      <xdr:spPr bwMode="auto">
        <a:xfrm>
          <a:off x="4371975" y="5172075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114300</xdr:colOff>
      <xdr:row>27</xdr:row>
      <xdr:rowOff>152400</xdr:rowOff>
    </xdr:from>
    <xdr:to>
      <xdr:col>7</xdr:col>
      <xdr:colOff>314325</xdr:colOff>
      <xdr:row>27</xdr:row>
      <xdr:rowOff>152400</xdr:rowOff>
    </xdr:to>
    <xdr:sp macro="" textlink="">
      <xdr:nvSpPr>
        <xdr:cNvPr id="68" name="Line 131"/>
        <xdr:cNvSpPr>
          <a:spLocks noChangeShapeType="1"/>
        </xdr:cNvSpPr>
      </xdr:nvSpPr>
      <xdr:spPr bwMode="auto">
        <a:xfrm>
          <a:off x="4381500" y="4524375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123825</xdr:colOff>
      <xdr:row>33</xdr:row>
      <xdr:rowOff>0</xdr:rowOff>
    </xdr:from>
    <xdr:to>
      <xdr:col>7</xdr:col>
      <xdr:colOff>323850</xdr:colOff>
      <xdr:row>33</xdr:row>
      <xdr:rowOff>0</xdr:rowOff>
    </xdr:to>
    <xdr:sp macro="" textlink="">
      <xdr:nvSpPr>
        <xdr:cNvPr id="69" name="Line 132"/>
        <xdr:cNvSpPr>
          <a:spLocks noChangeShapeType="1"/>
        </xdr:cNvSpPr>
      </xdr:nvSpPr>
      <xdr:spPr bwMode="auto">
        <a:xfrm>
          <a:off x="4391025" y="5343525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114300</xdr:colOff>
      <xdr:row>38</xdr:row>
      <xdr:rowOff>152400</xdr:rowOff>
    </xdr:from>
    <xdr:to>
      <xdr:col>7</xdr:col>
      <xdr:colOff>304800</xdr:colOff>
      <xdr:row>40</xdr:row>
      <xdr:rowOff>0</xdr:rowOff>
    </xdr:to>
    <xdr:sp macro="" textlink="">
      <xdr:nvSpPr>
        <xdr:cNvPr id="70" name="Freeform 136"/>
        <xdr:cNvSpPr>
          <a:spLocks/>
        </xdr:cNvSpPr>
      </xdr:nvSpPr>
      <xdr:spPr bwMode="auto">
        <a:xfrm>
          <a:off x="4381500" y="6305550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104775</xdr:colOff>
      <xdr:row>38</xdr:row>
      <xdr:rowOff>152400</xdr:rowOff>
    </xdr:from>
    <xdr:to>
      <xdr:col>7</xdr:col>
      <xdr:colOff>323850</xdr:colOff>
      <xdr:row>38</xdr:row>
      <xdr:rowOff>152400</xdr:rowOff>
    </xdr:to>
    <xdr:sp macro="" textlink="">
      <xdr:nvSpPr>
        <xdr:cNvPr id="71" name="Line 139"/>
        <xdr:cNvSpPr>
          <a:spLocks noChangeShapeType="1"/>
        </xdr:cNvSpPr>
      </xdr:nvSpPr>
      <xdr:spPr bwMode="auto">
        <a:xfrm>
          <a:off x="4371975" y="6305550"/>
          <a:ext cx="2190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104775</xdr:colOff>
      <xdr:row>39</xdr:row>
      <xdr:rowOff>152400</xdr:rowOff>
    </xdr:from>
    <xdr:to>
      <xdr:col>7</xdr:col>
      <xdr:colOff>304800</xdr:colOff>
      <xdr:row>39</xdr:row>
      <xdr:rowOff>152400</xdr:rowOff>
    </xdr:to>
    <xdr:sp macro="" textlink="">
      <xdr:nvSpPr>
        <xdr:cNvPr id="72" name="Line 140"/>
        <xdr:cNvSpPr>
          <a:spLocks noChangeShapeType="1"/>
        </xdr:cNvSpPr>
      </xdr:nvSpPr>
      <xdr:spPr bwMode="auto">
        <a:xfrm>
          <a:off x="4371975" y="6467475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133350</xdr:colOff>
      <xdr:row>39</xdr:row>
      <xdr:rowOff>0</xdr:rowOff>
    </xdr:from>
    <xdr:to>
      <xdr:col>7</xdr:col>
      <xdr:colOff>333375</xdr:colOff>
      <xdr:row>39</xdr:row>
      <xdr:rowOff>0</xdr:rowOff>
    </xdr:to>
    <xdr:sp macro="" textlink="">
      <xdr:nvSpPr>
        <xdr:cNvPr id="73" name="Line 141"/>
        <xdr:cNvSpPr>
          <a:spLocks noChangeShapeType="1"/>
        </xdr:cNvSpPr>
      </xdr:nvSpPr>
      <xdr:spPr bwMode="auto">
        <a:xfrm>
          <a:off x="4400550" y="6315075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104775</xdr:colOff>
      <xdr:row>41</xdr:row>
      <xdr:rowOff>0</xdr:rowOff>
    </xdr:from>
    <xdr:to>
      <xdr:col>7</xdr:col>
      <xdr:colOff>304800</xdr:colOff>
      <xdr:row>41</xdr:row>
      <xdr:rowOff>0</xdr:rowOff>
    </xdr:to>
    <xdr:sp macro="" textlink="">
      <xdr:nvSpPr>
        <xdr:cNvPr id="74" name="Line 142"/>
        <xdr:cNvSpPr>
          <a:spLocks noChangeShapeType="1"/>
        </xdr:cNvSpPr>
      </xdr:nvSpPr>
      <xdr:spPr bwMode="auto">
        <a:xfrm>
          <a:off x="4371975" y="6638925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104775</xdr:colOff>
      <xdr:row>41</xdr:row>
      <xdr:rowOff>152400</xdr:rowOff>
    </xdr:from>
    <xdr:to>
      <xdr:col>7</xdr:col>
      <xdr:colOff>304800</xdr:colOff>
      <xdr:row>41</xdr:row>
      <xdr:rowOff>152400</xdr:rowOff>
    </xdr:to>
    <xdr:sp macro="" textlink="">
      <xdr:nvSpPr>
        <xdr:cNvPr id="75" name="Line 143"/>
        <xdr:cNvSpPr>
          <a:spLocks noChangeShapeType="1"/>
        </xdr:cNvSpPr>
      </xdr:nvSpPr>
      <xdr:spPr bwMode="auto">
        <a:xfrm>
          <a:off x="4371975" y="6791325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114300</xdr:colOff>
      <xdr:row>45</xdr:row>
      <xdr:rowOff>152400</xdr:rowOff>
    </xdr:from>
    <xdr:to>
      <xdr:col>7</xdr:col>
      <xdr:colOff>304800</xdr:colOff>
      <xdr:row>47</xdr:row>
      <xdr:rowOff>0</xdr:rowOff>
    </xdr:to>
    <xdr:sp macro="" textlink="">
      <xdr:nvSpPr>
        <xdr:cNvPr id="76" name="Freeform 144"/>
        <xdr:cNvSpPr>
          <a:spLocks/>
        </xdr:cNvSpPr>
      </xdr:nvSpPr>
      <xdr:spPr bwMode="auto">
        <a:xfrm>
          <a:off x="4381500" y="7439025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114300</xdr:colOff>
      <xdr:row>46</xdr:row>
      <xdr:rowOff>133350</xdr:rowOff>
    </xdr:from>
    <xdr:to>
      <xdr:col>7</xdr:col>
      <xdr:colOff>304800</xdr:colOff>
      <xdr:row>47</xdr:row>
      <xdr:rowOff>142875</xdr:rowOff>
    </xdr:to>
    <xdr:sp macro="" textlink="">
      <xdr:nvSpPr>
        <xdr:cNvPr id="77" name="Freeform 149"/>
        <xdr:cNvSpPr>
          <a:spLocks/>
        </xdr:cNvSpPr>
      </xdr:nvSpPr>
      <xdr:spPr bwMode="auto">
        <a:xfrm>
          <a:off x="4381500" y="7581900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104775</xdr:colOff>
      <xdr:row>43</xdr:row>
      <xdr:rowOff>152400</xdr:rowOff>
    </xdr:from>
    <xdr:to>
      <xdr:col>7</xdr:col>
      <xdr:colOff>323850</xdr:colOff>
      <xdr:row>43</xdr:row>
      <xdr:rowOff>152400</xdr:rowOff>
    </xdr:to>
    <xdr:sp macro="" textlink="">
      <xdr:nvSpPr>
        <xdr:cNvPr id="78" name="Line 150"/>
        <xdr:cNvSpPr>
          <a:spLocks noChangeShapeType="1"/>
        </xdr:cNvSpPr>
      </xdr:nvSpPr>
      <xdr:spPr bwMode="auto">
        <a:xfrm>
          <a:off x="4371975" y="7115175"/>
          <a:ext cx="2190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104775</xdr:colOff>
      <xdr:row>44</xdr:row>
      <xdr:rowOff>152400</xdr:rowOff>
    </xdr:from>
    <xdr:to>
      <xdr:col>7</xdr:col>
      <xdr:colOff>304800</xdr:colOff>
      <xdr:row>44</xdr:row>
      <xdr:rowOff>152400</xdr:rowOff>
    </xdr:to>
    <xdr:sp macro="" textlink="">
      <xdr:nvSpPr>
        <xdr:cNvPr id="79" name="Line 151"/>
        <xdr:cNvSpPr>
          <a:spLocks noChangeShapeType="1"/>
        </xdr:cNvSpPr>
      </xdr:nvSpPr>
      <xdr:spPr bwMode="auto">
        <a:xfrm>
          <a:off x="4371975" y="7277100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133350</xdr:colOff>
      <xdr:row>44</xdr:row>
      <xdr:rowOff>0</xdr:rowOff>
    </xdr:from>
    <xdr:to>
      <xdr:col>7</xdr:col>
      <xdr:colOff>333375</xdr:colOff>
      <xdr:row>44</xdr:row>
      <xdr:rowOff>0</xdr:rowOff>
    </xdr:to>
    <xdr:sp macro="" textlink="">
      <xdr:nvSpPr>
        <xdr:cNvPr id="80" name="Line 152"/>
        <xdr:cNvSpPr>
          <a:spLocks noChangeShapeType="1"/>
        </xdr:cNvSpPr>
      </xdr:nvSpPr>
      <xdr:spPr bwMode="auto">
        <a:xfrm>
          <a:off x="4400550" y="7124700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104775</xdr:colOff>
      <xdr:row>46</xdr:row>
      <xdr:rowOff>0</xdr:rowOff>
    </xdr:from>
    <xdr:to>
      <xdr:col>7</xdr:col>
      <xdr:colOff>304800</xdr:colOff>
      <xdr:row>46</xdr:row>
      <xdr:rowOff>0</xdr:rowOff>
    </xdr:to>
    <xdr:sp macro="" textlink="">
      <xdr:nvSpPr>
        <xdr:cNvPr id="81" name="Line 153"/>
        <xdr:cNvSpPr>
          <a:spLocks noChangeShapeType="1"/>
        </xdr:cNvSpPr>
      </xdr:nvSpPr>
      <xdr:spPr bwMode="auto">
        <a:xfrm>
          <a:off x="4371975" y="7448550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104775</xdr:colOff>
      <xdr:row>46</xdr:row>
      <xdr:rowOff>152400</xdr:rowOff>
    </xdr:from>
    <xdr:to>
      <xdr:col>7</xdr:col>
      <xdr:colOff>304800</xdr:colOff>
      <xdr:row>46</xdr:row>
      <xdr:rowOff>152400</xdr:rowOff>
    </xdr:to>
    <xdr:sp macro="" textlink="">
      <xdr:nvSpPr>
        <xdr:cNvPr id="82" name="Line 154"/>
        <xdr:cNvSpPr>
          <a:spLocks noChangeShapeType="1"/>
        </xdr:cNvSpPr>
      </xdr:nvSpPr>
      <xdr:spPr bwMode="auto">
        <a:xfrm>
          <a:off x="4371975" y="7600950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114300</xdr:colOff>
      <xdr:row>45</xdr:row>
      <xdr:rowOff>152400</xdr:rowOff>
    </xdr:from>
    <xdr:to>
      <xdr:col>7</xdr:col>
      <xdr:colOff>304800</xdr:colOff>
      <xdr:row>47</xdr:row>
      <xdr:rowOff>0</xdr:rowOff>
    </xdr:to>
    <xdr:sp macro="" textlink="">
      <xdr:nvSpPr>
        <xdr:cNvPr id="83" name="Freeform 158"/>
        <xdr:cNvSpPr>
          <a:spLocks/>
        </xdr:cNvSpPr>
      </xdr:nvSpPr>
      <xdr:spPr bwMode="auto">
        <a:xfrm>
          <a:off x="4381500" y="7439025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114300</xdr:colOff>
      <xdr:row>48</xdr:row>
      <xdr:rowOff>133350</xdr:rowOff>
    </xdr:from>
    <xdr:to>
      <xdr:col>7</xdr:col>
      <xdr:colOff>304800</xdr:colOff>
      <xdr:row>49</xdr:row>
      <xdr:rowOff>142875</xdr:rowOff>
    </xdr:to>
    <xdr:sp macro="" textlink="">
      <xdr:nvSpPr>
        <xdr:cNvPr id="84" name="Freeform 160"/>
        <xdr:cNvSpPr>
          <a:spLocks/>
        </xdr:cNvSpPr>
      </xdr:nvSpPr>
      <xdr:spPr bwMode="auto">
        <a:xfrm>
          <a:off x="4381500" y="7905750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104775</xdr:colOff>
      <xdr:row>45</xdr:row>
      <xdr:rowOff>152400</xdr:rowOff>
    </xdr:from>
    <xdr:to>
      <xdr:col>7</xdr:col>
      <xdr:colOff>323850</xdr:colOff>
      <xdr:row>45</xdr:row>
      <xdr:rowOff>152400</xdr:rowOff>
    </xdr:to>
    <xdr:sp macro="" textlink="">
      <xdr:nvSpPr>
        <xdr:cNvPr id="85" name="Line 161"/>
        <xdr:cNvSpPr>
          <a:spLocks noChangeShapeType="1"/>
        </xdr:cNvSpPr>
      </xdr:nvSpPr>
      <xdr:spPr bwMode="auto">
        <a:xfrm>
          <a:off x="4371975" y="7439025"/>
          <a:ext cx="2190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104775</xdr:colOff>
      <xdr:row>49</xdr:row>
      <xdr:rowOff>0</xdr:rowOff>
    </xdr:from>
    <xdr:to>
      <xdr:col>7</xdr:col>
      <xdr:colOff>304800</xdr:colOff>
      <xdr:row>49</xdr:row>
      <xdr:rowOff>0</xdr:rowOff>
    </xdr:to>
    <xdr:sp macro="" textlink="">
      <xdr:nvSpPr>
        <xdr:cNvPr id="86" name="Line 162"/>
        <xdr:cNvSpPr>
          <a:spLocks noChangeShapeType="1"/>
        </xdr:cNvSpPr>
      </xdr:nvSpPr>
      <xdr:spPr bwMode="auto">
        <a:xfrm>
          <a:off x="4371975" y="7934325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133350</xdr:colOff>
      <xdr:row>46</xdr:row>
      <xdr:rowOff>0</xdr:rowOff>
    </xdr:from>
    <xdr:to>
      <xdr:col>7</xdr:col>
      <xdr:colOff>333375</xdr:colOff>
      <xdr:row>46</xdr:row>
      <xdr:rowOff>0</xdr:rowOff>
    </xdr:to>
    <xdr:sp macro="" textlink="">
      <xdr:nvSpPr>
        <xdr:cNvPr id="87" name="Line 163"/>
        <xdr:cNvSpPr>
          <a:spLocks noChangeShapeType="1"/>
        </xdr:cNvSpPr>
      </xdr:nvSpPr>
      <xdr:spPr bwMode="auto">
        <a:xfrm>
          <a:off x="4400550" y="7448550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104775</xdr:colOff>
      <xdr:row>48</xdr:row>
      <xdr:rowOff>0</xdr:rowOff>
    </xdr:from>
    <xdr:to>
      <xdr:col>7</xdr:col>
      <xdr:colOff>304800</xdr:colOff>
      <xdr:row>48</xdr:row>
      <xdr:rowOff>0</xdr:rowOff>
    </xdr:to>
    <xdr:sp macro="" textlink="">
      <xdr:nvSpPr>
        <xdr:cNvPr id="88" name="Line 164"/>
        <xdr:cNvSpPr>
          <a:spLocks noChangeShapeType="1"/>
        </xdr:cNvSpPr>
      </xdr:nvSpPr>
      <xdr:spPr bwMode="auto">
        <a:xfrm>
          <a:off x="4371975" y="7772400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114300</xdr:colOff>
      <xdr:row>43</xdr:row>
      <xdr:rowOff>0</xdr:rowOff>
    </xdr:from>
    <xdr:to>
      <xdr:col>7</xdr:col>
      <xdr:colOff>314325</xdr:colOff>
      <xdr:row>43</xdr:row>
      <xdr:rowOff>0</xdr:rowOff>
    </xdr:to>
    <xdr:sp macro="" textlink="">
      <xdr:nvSpPr>
        <xdr:cNvPr id="89" name="Line 165"/>
        <xdr:cNvSpPr>
          <a:spLocks noChangeShapeType="1"/>
        </xdr:cNvSpPr>
      </xdr:nvSpPr>
      <xdr:spPr bwMode="auto">
        <a:xfrm>
          <a:off x="4381500" y="6962775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104775</xdr:colOff>
      <xdr:row>37</xdr:row>
      <xdr:rowOff>152400</xdr:rowOff>
    </xdr:from>
    <xdr:to>
      <xdr:col>7</xdr:col>
      <xdr:colOff>304800</xdr:colOff>
      <xdr:row>37</xdr:row>
      <xdr:rowOff>152400</xdr:rowOff>
    </xdr:to>
    <xdr:sp macro="" textlink="">
      <xdr:nvSpPr>
        <xdr:cNvPr id="90" name="Line 166"/>
        <xdr:cNvSpPr>
          <a:spLocks noChangeShapeType="1"/>
        </xdr:cNvSpPr>
      </xdr:nvSpPr>
      <xdr:spPr bwMode="auto">
        <a:xfrm>
          <a:off x="4371975" y="6143625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400050</xdr:colOff>
      <xdr:row>46</xdr:row>
      <xdr:rowOff>104775</xdr:rowOff>
    </xdr:from>
    <xdr:to>
      <xdr:col>8</xdr:col>
      <xdr:colOff>190500</xdr:colOff>
      <xdr:row>47</xdr:row>
      <xdr:rowOff>28575</xdr:rowOff>
    </xdr:to>
    <xdr:sp macro="" textlink="">
      <xdr:nvSpPr>
        <xdr:cNvPr id="91" name="Line 167"/>
        <xdr:cNvSpPr>
          <a:spLocks noChangeShapeType="1"/>
        </xdr:cNvSpPr>
      </xdr:nvSpPr>
      <xdr:spPr bwMode="auto">
        <a:xfrm flipH="1" flipV="1">
          <a:off x="4667250" y="7553325"/>
          <a:ext cx="400050" cy="857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600075</xdr:colOff>
      <xdr:row>43</xdr:row>
      <xdr:rowOff>76200</xdr:rowOff>
    </xdr:from>
    <xdr:to>
      <xdr:col>7</xdr:col>
      <xdr:colOff>600075</xdr:colOff>
      <xdr:row>43</xdr:row>
      <xdr:rowOff>76200</xdr:rowOff>
    </xdr:to>
    <xdr:sp macro="" textlink="">
      <xdr:nvSpPr>
        <xdr:cNvPr id="92" name="Line 169"/>
        <xdr:cNvSpPr>
          <a:spLocks noChangeShapeType="1"/>
        </xdr:cNvSpPr>
      </xdr:nvSpPr>
      <xdr:spPr bwMode="auto">
        <a:xfrm>
          <a:off x="3038475" y="7038975"/>
          <a:ext cx="1828800" cy="0"/>
        </a:xfrm>
        <a:prstGeom prst="line">
          <a:avLst/>
        </a:prstGeom>
        <a:noFill/>
        <a:ln w="381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27</xdr:row>
      <xdr:rowOff>76200</xdr:rowOff>
    </xdr:from>
    <xdr:to>
      <xdr:col>8</xdr:col>
      <xdr:colOff>0</xdr:colOff>
      <xdr:row>27</xdr:row>
      <xdr:rowOff>76200</xdr:rowOff>
    </xdr:to>
    <xdr:sp macro="" textlink="">
      <xdr:nvSpPr>
        <xdr:cNvPr id="93" name="Line 170"/>
        <xdr:cNvSpPr>
          <a:spLocks noChangeShapeType="1"/>
        </xdr:cNvSpPr>
      </xdr:nvSpPr>
      <xdr:spPr bwMode="auto">
        <a:xfrm>
          <a:off x="3048000" y="4448175"/>
          <a:ext cx="1828800" cy="0"/>
        </a:xfrm>
        <a:prstGeom prst="line">
          <a:avLst/>
        </a:prstGeom>
        <a:noFill/>
        <a:ln w="381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295275</xdr:colOff>
      <xdr:row>45</xdr:row>
      <xdr:rowOff>9525</xdr:rowOff>
    </xdr:from>
    <xdr:to>
      <xdr:col>7</xdr:col>
      <xdr:colOff>19050</xdr:colOff>
      <xdr:row>47</xdr:row>
      <xdr:rowOff>95250</xdr:rowOff>
    </xdr:to>
    <xdr:sp macro="" textlink="">
      <xdr:nvSpPr>
        <xdr:cNvPr id="94" name="Text Box 171"/>
        <xdr:cNvSpPr txBox="1">
          <a:spLocks noChangeArrowheads="1"/>
        </xdr:cNvSpPr>
      </xdr:nvSpPr>
      <xdr:spPr bwMode="auto">
        <a:xfrm>
          <a:off x="3343275" y="7296150"/>
          <a:ext cx="942975" cy="4095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sz="850" b="1" i="0" u="none" strike="noStrike" baseline="0">
              <a:solidFill>
                <a:srgbClr val="000000"/>
              </a:solidFill>
              <a:latin typeface="MS Sans Serif"/>
            </a:rPr>
            <a:t>Grounded at</a:t>
          </a:r>
        </a:p>
        <a:p>
          <a:pPr algn="ctr" rtl="0">
            <a:defRPr sz="1000"/>
          </a:pPr>
          <a:r>
            <a:rPr lang="en-US" sz="850" b="1" i="0" u="none" strike="noStrike" baseline="0">
              <a:solidFill>
                <a:srgbClr val="000000"/>
              </a:solidFill>
              <a:latin typeface="MS Sans Serif"/>
            </a:rPr>
            <a:t>center of </a:t>
          </a:r>
        </a:p>
        <a:p>
          <a:pPr algn="ctr" rtl="0">
            <a:defRPr sz="1000"/>
          </a:pPr>
          <a:r>
            <a:rPr lang="en-US" sz="850" b="1" i="0" u="none" strike="noStrike" baseline="0">
              <a:solidFill>
                <a:srgbClr val="000000"/>
              </a:solidFill>
              <a:latin typeface="MS Sans Serif"/>
            </a:rPr>
            <a:t>element</a:t>
          </a:r>
        </a:p>
      </xdr:txBody>
    </xdr:sp>
    <xdr:clientData/>
  </xdr:twoCellAnchor>
  <xdr:twoCellAnchor>
    <xdr:from>
      <xdr:col>5</xdr:col>
      <xdr:colOff>66675</xdr:colOff>
      <xdr:row>27</xdr:row>
      <xdr:rowOff>133350</xdr:rowOff>
    </xdr:from>
    <xdr:to>
      <xdr:col>5</xdr:col>
      <xdr:colOff>276225</xdr:colOff>
      <xdr:row>28</xdr:row>
      <xdr:rowOff>76200</xdr:rowOff>
    </xdr:to>
    <xdr:sp macro="" textlink="">
      <xdr:nvSpPr>
        <xdr:cNvPr id="95" name="Line 172"/>
        <xdr:cNvSpPr>
          <a:spLocks noChangeShapeType="1"/>
        </xdr:cNvSpPr>
      </xdr:nvSpPr>
      <xdr:spPr bwMode="auto">
        <a:xfrm flipH="1" flipV="1">
          <a:off x="3114675" y="4505325"/>
          <a:ext cx="209550" cy="104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66675</xdr:colOff>
      <xdr:row>43</xdr:row>
      <xdr:rowOff>123825</xdr:rowOff>
    </xdr:from>
    <xdr:to>
      <xdr:col>5</xdr:col>
      <xdr:colOff>295275</xdr:colOff>
      <xdr:row>45</xdr:row>
      <xdr:rowOff>0</xdr:rowOff>
    </xdr:to>
    <xdr:sp macro="" textlink="">
      <xdr:nvSpPr>
        <xdr:cNvPr id="96" name="Line 173"/>
        <xdr:cNvSpPr>
          <a:spLocks noChangeShapeType="1"/>
        </xdr:cNvSpPr>
      </xdr:nvSpPr>
      <xdr:spPr bwMode="auto">
        <a:xfrm flipH="1" flipV="1">
          <a:off x="3114675" y="7086600"/>
          <a:ext cx="228600" cy="2000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276225</xdr:colOff>
      <xdr:row>28</xdr:row>
      <xdr:rowOff>85725</xdr:rowOff>
    </xdr:from>
    <xdr:to>
      <xdr:col>7</xdr:col>
      <xdr:colOff>0</xdr:colOff>
      <xdr:row>31</xdr:row>
      <xdr:rowOff>9525</xdr:rowOff>
    </xdr:to>
    <xdr:sp macro="" textlink="">
      <xdr:nvSpPr>
        <xdr:cNvPr id="97" name="Text Box 174"/>
        <xdr:cNvSpPr txBox="1">
          <a:spLocks noChangeArrowheads="1"/>
        </xdr:cNvSpPr>
      </xdr:nvSpPr>
      <xdr:spPr bwMode="auto">
        <a:xfrm>
          <a:off x="3324225" y="4619625"/>
          <a:ext cx="942975" cy="4095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sz="850" b="1" i="0" u="none" strike="noStrike" baseline="0">
              <a:solidFill>
                <a:srgbClr val="000000"/>
              </a:solidFill>
              <a:latin typeface="MS Sans Serif"/>
            </a:rPr>
            <a:t>Grounded at</a:t>
          </a:r>
        </a:p>
        <a:p>
          <a:pPr algn="ctr" rtl="0">
            <a:defRPr sz="1000"/>
          </a:pPr>
          <a:r>
            <a:rPr lang="en-US" sz="850" b="1" i="0" u="none" strike="noStrike" baseline="0">
              <a:solidFill>
                <a:srgbClr val="000000"/>
              </a:solidFill>
              <a:latin typeface="MS Sans Serif"/>
            </a:rPr>
            <a:t>center of </a:t>
          </a:r>
        </a:p>
        <a:p>
          <a:pPr algn="ctr" rtl="0">
            <a:defRPr sz="1000"/>
          </a:pPr>
          <a:r>
            <a:rPr lang="en-US" sz="850" b="1" i="0" u="none" strike="noStrike" baseline="0">
              <a:solidFill>
                <a:srgbClr val="000000"/>
              </a:solidFill>
              <a:latin typeface="MS Sans Serif"/>
            </a:rPr>
            <a:t>element</a:t>
          </a:r>
        </a:p>
      </xdr:txBody>
    </xdr:sp>
    <xdr:clientData/>
  </xdr:twoCellAnchor>
  <xdr:twoCellAnchor>
    <xdr:from>
      <xdr:col>5</xdr:col>
      <xdr:colOff>47625</xdr:colOff>
      <xdr:row>37</xdr:row>
      <xdr:rowOff>85725</xdr:rowOff>
    </xdr:from>
    <xdr:to>
      <xdr:col>6</xdr:col>
      <xdr:colOff>0</xdr:colOff>
      <xdr:row>37</xdr:row>
      <xdr:rowOff>85725</xdr:rowOff>
    </xdr:to>
    <xdr:sp macro="" textlink="">
      <xdr:nvSpPr>
        <xdr:cNvPr id="98" name="Line 175"/>
        <xdr:cNvSpPr>
          <a:spLocks noChangeShapeType="1"/>
        </xdr:cNvSpPr>
      </xdr:nvSpPr>
      <xdr:spPr bwMode="auto">
        <a:xfrm flipH="1">
          <a:off x="3095625" y="6076950"/>
          <a:ext cx="5619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381000</xdr:colOff>
      <xdr:row>37</xdr:row>
      <xdr:rowOff>85725</xdr:rowOff>
    </xdr:from>
    <xdr:to>
      <xdr:col>7</xdr:col>
      <xdr:colOff>581025</xdr:colOff>
      <xdr:row>37</xdr:row>
      <xdr:rowOff>85725</xdr:rowOff>
    </xdr:to>
    <xdr:sp macro="" textlink="">
      <xdr:nvSpPr>
        <xdr:cNvPr id="99" name="Line 178"/>
        <xdr:cNvSpPr>
          <a:spLocks noChangeShapeType="1"/>
        </xdr:cNvSpPr>
      </xdr:nvSpPr>
      <xdr:spPr bwMode="auto">
        <a:xfrm>
          <a:off x="4038600" y="6076950"/>
          <a:ext cx="8096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114300</xdr:colOff>
      <xdr:row>33</xdr:row>
      <xdr:rowOff>0</xdr:rowOff>
    </xdr:from>
    <xdr:to>
      <xdr:col>9</xdr:col>
      <xdr:colOff>400050</xdr:colOff>
      <xdr:row>33</xdr:row>
      <xdr:rowOff>85725</xdr:rowOff>
    </xdr:to>
    <xdr:sp macro="" textlink="">
      <xdr:nvSpPr>
        <xdr:cNvPr id="100" name="Line 180"/>
        <xdr:cNvSpPr>
          <a:spLocks noChangeShapeType="1"/>
        </xdr:cNvSpPr>
      </xdr:nvSpPr>
      <xdr:spPr bwMode="auto">
        <a:xfrm flipH="1">
          <a:off x="5600700" y="5343525"/>
          <a:ext cx="285750" cy="857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57150</xdr:colOff>
      <xdr:row>42</xdr:row>
      <xdr:rowOff>66675</xdr:rowOff>
    </xdr:from>
    <xdr:to>
      <xdr:col>5</xdr:col>
      <xdr:colOff>238125</xdr:colOff>
      <xdr:row>42</xdr:row>
      <xdr:rowOff>66675</xdr:rowOff>
    </xdr:to>
    <xdr:sp macro="" textlink="">
      <xdr:nvSpPr>
        <xdr:cNvPr id="101" name="Line 181"/>
        <xdr:cNvSpPr>
          <a:spLocks noChangeShapeType="1"/>
        </xdr:cNvSpPr>
      </xdr:nvSpPr>
      <xdr:spPr bwMode="auto">
        <a:xfrm flipH="1">
          <a:off x="3105150" y="6867525"/>
          <a:ext cx="1809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76200</xdr:colOff>
      <xdr:row>42</xdr:row>
      <xdr:rowOff>85725</xdr:rowOff>
    </xdr:from>
    <xdr:to>
      <xdr:col>7</xdr:col>
      <xdr:colOff>57150</xdr:colOff>
      <xdr:row>42</xdr:row>
      <xdr:rowOff>85725</xdr:rowOff>
    </xdr:to>
    <xdr:sp macro="" textlink="">
      <xdr:nvSpPr>
        <xdr:cNvPr id="102" name="Line 182"/>
        <xdr:cNvSpPr>
          <a:spLocks noChangeShapeType="1"/>
        </xdr:cNvSpPr>
      </xdr:nvSpPr>
      <xdr:spPr bwMode="auto">
        <a:xfrm>
          <a:off x="3733800" y="6886575"/>
          <a:ext cx="5905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47625</xdr:colOff>
      <xdr:row>26</xdr:row>
      <xdr:rowOff>85725</xdr:rowOff>
    </xdr:from>
    <xdr:to>
      <xdr:col>5</xdr:col>
      <xdr:colOff>247650</xdr:colOff>
      <xdr:row>26</xdr:row>
      <xdr:rowOff>85725</xdr:rowOff>
    </xdr:to>
    <xdr:sp macro="" textlink="">
      <xdr:nvSpPr>
        <xdr:cNvPr id="103" name="Line 183"/>
        <xdr:cNvSpPr>
          <a:spLocks noChangeShapeType="1"/>
        </xdr:cNvSpPr>
      </xdr:nvSpPr>
      <xdr:spPr bwMode="auto">
        <a:xfrm flipH="1">
          <a:off x="3095625" y="4295775"/>
          <a:ext cx="2000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66675</xdr:colOff>
      <xdr:row>26</xdr:row>
      <xdr:rowOff>104775</xdr:rowOff>
    </xdr:from>
    <xdr:to>
      <xdr:col>7</xdr:col>
      <xdr:colOff>38100</xdr:colOff>
      <xdr:row>26</xdr:row>
      <xdr:rowOff>104775</xdr:rowOff>
    </xdr:to>
    <xdr:sp macro="" textlink="">
      <xdr:nvSpPr>
        <xdr:cNvPr id="104" name="Line 184"/>
        <xdr:cNvSpPr>
          <a:spLocks noChangeShapeType="1"/>
        </xdr:cNvSpPr>
      </xdr:nvSpPr>
      <xdr:spPr bwMode="auto">
        <a:xfrm>
          <a:off x="3724275" y="4314825"/>
          <a:ext cx="5810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400050</xdr:colOff>
      <xdr:row>35</xdr:row>
      <xdr:rowOff>0</xdr:rowOff>
    </xdr:from>
    <xdr:to>
      <xdr:col>5</xdr:col>
      <xdr:colOff>400050</xdr:colOff>
      <xdr:row>35</xdr:row>
      <xdr:rowOff>76200</xdr:rowOff>
    </xdr:to>
    <xdr:sp macro="" textlink="">
      <xdr:nvSpPr>
        <xdr:cNvPr id="2" name="Line 40"/>
        <xdr:cNvSpPr>
          <a:spLocks noChangeShapeType="1"/>
        </xdr:cNvSpPr>
      </xdr:nvSpPr>
      <xdr:spPr bwMode="auto">
        <a:xfrm>
          <a:off x="3448050" y="5667375"/>
          <a:ext cx="0" cy="762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542925</xdr:colOff>
      <xdr:row>35</xdr:row>
      <xdr:rowOff>0</xdr:rowOff>
    </xdr:from>
    <xdr:to>
      <xdr:col>5</xdr:col>
      <xdr:colOff>542925</xdr:colOff>
      <xdr:row>35</xdr:row>
      <xdr:rowOff>76200</xdr:rowOff>
    </xdr:to>
    <xdr:sp macro="" textlink="">
      <xdr:nvSpPr>
        <xdr:cNvPr id="3" name="Line 41"/>
        <xdr:cNvSpPr>
          <a:spLocks noChangeShapeType="1"/>
        </xdr:cNvSpPr>
      </xdr:nvSpPr>
      <xdr:spPr bwMode="auto">
        <a:xfrm>
          <a:off x="3590925" y="5667375"/>
          <a:ext cx="0" cy="762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428625</xdr:colOff>
      <xdr:row>36</xdr:row>
      <xdr:rowOff>0</xdr:rowOff>
    </xdr:from>
    <xdr:to>
      <xdr:col>3</xdr:col>
      <xdr:colOff>438150</xdr:colOff>
      <xdr:row>36</xdr:row>
      <xdr:rowOff>0</xdr:rowOff>
    </xdr:to>
    <xdr:sp macro="" textlink="">
      <xdr:nvSpPr>
        <xdr:cNvPr id="4" name="Line 42"/>
        <xdr:cNvSpPr>
          <a:spLocks noChangeShapeType="1"/>
        </xdr:cNvSpPr>
      </xdr:nvSpPr>
      <xdr:spPr bwMode="auto">
        <a:xfrm>
          <a:off x="2257425" y="5829300"/>
          <a:ext cx="95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114300</xdr:colOff>
      <xdr:row>7</xdr:row>
      <xdr:rowOff>104775</xdr:rowOff>
    </xdr:from>
    <xdr:to>
      <xdr:col>0</xdr:col>
      <xdr:colOff>752475</xdr:colOff>
      <xdr:row>7</xdr:row>
      <xdr:rowOff>104775</xdr:rowOff>
    </xdr:to>
    <xdr:sp macro="" textlink="">
      <xdr:nvSpPr>
        <xdr:cNvPr id="5" name="Line 53"/>
        <xdr:cNvSpPr>
          <a:spLocks noChangeShapeType="1"/>
        </xdr:cNvSpPr>
      </xdr:nvSpPr>
      <xdr:spPr bwMode="auto">
        <a:xfrm>
          <a:off x="114300" y="1238250"/>
          <a:ext cx="495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114300</xdr:colOff>
      <xdr:row>15</xdr:row>
      <xdr:rowOff>85725</xdr:rowOff>
    </xdr:from>
    <xdr:to>
      <xdr:col>0</xdr:col>
      <xdr:colOff>733425</xdr:colOff>
      <xdr:row>15</xdr:row>
      <xdr:rowOff>85725</xdr:rowOff>
    </xdr:to>
    <xdr:sp macro="" textlink="">
      <xdr:nvSpPr>
        <xdr:cNvPr id="6" name="Line 55"/>
        <xdr:cNvSpPr>
          <a:spLocks noChangeShapeType="1"/>
        </xdr:cNvSpPr>
      </xdr:nvSpPr>
      <xdr:spPr bwMode="auto">
        <a:xfrm>
          <a:off x="114300" y="2514600"/>
          <a:ext cx="495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66675</xdr:colOff>
      <xdr:row>22</xdr:row>
      <xdr:rowOff>85725</xdr:rowOff>
    </xdr:from>
    <xdr:to>
      <xdr:col>3</xdr:col>
      <xdr:colOff>495300</xdr:colOff>
      <xdr:row>22</xdr:row>
      <xdr:rowOff>85725</xdr:rowOff>
    </xdr:to>
    <xdr:sp macro="" textlink="">
      <xdr:nvSpPr>
        <xdr:cNvPr id="7" name="Line 56"/>
        <xdr:cNvSpPr>
          <a:spLocks noChangeShapeType="1"/>
        </xdr:cNvSpPr>
      </xdr:nvSpPr>
      <xdr:spPr bwMode="auto">
        <a:xfrm flipH="1">
          <a:off x="1895475" y="3648075"/>
          <a:ext cx="4286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209550</xdr:colOff>
      <xdr:row>21</xdr:row>
      <xdr:rowOff>0</xdr:rowOff>
    </xdr:from>
    <xdr:to>
      <xdr:col>4</xdr:col>
      <xdr:colOff>361950</xdr:colOff>
      <xdr:row>21</xdr:row>
      <xdr:rowOff>0</xdr:rowOff>
    </xdr:to>
    <xdr:sp macro="" textlink="">
      <xdr:nvSpPr>
        <xdr:cNvPr id="8" name="Line 58"/>
        <xdr:cNvSpPr>
          <a:spLocks noChangeShapeType="1"/>
        </xdr:cNvSpPr>
      </xdr:nvSpPr>
      <xdr:spPr bwMode="auto">
        <a:xfrm>
          <a:off x="2647950" y="3400425"/>
          <a:ext cx="1524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66675</xdr:colOff>
      <xdr:row>35</xdr:row>
      <xdr:rowOff>0</xdr:rowOff>
    </xdr:from>
    <xdr:to>
      <xdr:col>5</xdr:col>
      <xdr:colOff>152400</xdr:colOff>
      <xdr:row>35</xdr:row>
      <xdr:rowOff>0</xdr:rowOff>
    </xdr:to>
    <xdr:sp macro="" textlink="">
      <xdr:nvSpPr>
        <xdr:cNvPr id="9" name="Line 59"/>
        <xdr:cNvSpPr>
          <a:spLocks noChangeShapeType="1"/>
        </xdr:cNvSpPr>
      </xdr:nvSpPr>
      <xdr:spPr bwMode="auto">
        <a:xfrm>
          <a:off x="3114675" y="5667375"/>
          <a:ext cx="857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66675</xdr:colOff>
      <xdr:row>36</xdr:row>
      <xdr:rowOff>0</xdr:rowOff>
    </xdr:from>
    <xdr:to>
      <xdr:col>5</xdr:col>
      <xdr:colOff>142875</xdr:colOff>
      <xdr:row>36</xdr:row>
      <xdr:rowOff>0</xdr:rowOff>
    </xdr:to>
    <xdr:sp macro="" textlink="">
      <xdr:nvSpPr>
        <xdr:cNvPr id="10" name="Line 60"/>
        <xdr:cNvSpPr>
          <a:spLocks noChangeShapeType="1"/>
        </xdr:cNvSpPr>
      </xdr:nvSpPr>
      <xdr:spPr bwMode="auto">
        <a:xfrm>
          <a:off x="3114675" y="5829300"/>
          <a:ext cx="762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247650</xdr:colOff>
      <xdr:row>49</xdr:row>
      <xdr:rowOff>142875</xdr:rowOff>
    </xdr:from>
    <xdr:to>
      <xdr:col>4</xdr:col>
      <xdr:colOff>352425</xdr:colOff>
      <xdr:row>49</xdr:row>
      <xdr:rowOff>142875</xdr:rowOff>
    </xdr:to>
    <xdr:sp macro="" textlink="">
      <xdr:nvSpPr>
        <xdr:cNvPr id="11" name="Line 61"/>
        <xdr:cNvSpPr>
          <a:spLocks noChangeShapeType="1"/>
        </xdr:cNvSpPr>
      </xdr:nvSpPr>
      <xdr:spPr bwMode="auto">
        <a:xfrm>
          <a:off x="2686050" y="8077200"/>
          <a:ext cx="1047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295275</xdr:colOff>
      <xdr:row>44</xdr:row>
      <xdr:rowOff>9525</xdr:rowOff>
    </xdr:from>
    <xdr:to>
      <xdr:col>4</xdr:col>
      <xdr:colOff>295275</xdr:colOff>
      <xdr:row>49</xdr:row>
      <xdr:rowOff>133350</xdr:rowOff>
    </xdr:to>
    <xdr:sp macro="" textlink="">
      <xdr:nvSpPr>
        <xdr:cNvPr id="12" name="Line 63"/>
        <xdr:cNvSpPr>
          <a:spLocks noChangeShapeType="1"/>
        </xdr:cNvSpPr>
      </xdr:nvSpPr>
      <xdr:spPr bwMode="auto">
        <a:xfrm>
          <a:off x="2733675" y="7134225"/>
          <a:ext cx="0" cy="9334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304800</xdr:colOff>
      <xdr:row>28</xdr:row>
      <xdr:rowOff>9525</xdr:rowOff>
    </xdr:from>
    <xdr:to>
      <xdr:col>4</xdr:col>
      <xdr:colOff>304800</xdr:colOff>
      <xdr:row>34</xdr:row>
      <xdr:rowOff>38100</xdr:rowOff>
    </xdr:to>
    <xdr:sp macro="" textlink="">
      <xdr:nvSpPr>
        <xdr:cNvPr id="13" name="Line 64"/>
        <xdr:cNvSpPr>
          <a:spLocks noChangeShapeType="1"/>
        </xdr:cNvSpPr>
      </xdr:nvSpPr>
      <xdr:spPr bwMode="auto">
        <a:xfrm>
          <a:off x="2743200" y="4543425"/>
          <a:ext cx="0" cy="10001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21</xdr:row>
      <xdr:rowOff>0</xdr:rowOff>
    </xdr:from>
    <xdr:to>
      <xdr:col>5</xdr:col>
      <xdr:colOff>9525</xdr:colOff>
      <xdr:row>21</xdr:row>
      <xdr:rowOff>0</xdr:rowOff>
    </xdr:to>
    <xdr:sp macro="" textlink="">
      <xdr:nvSpPr>
        <xdr:cNvPr id="14" name="Arc 68"/>
        <xdr:cNvSpPr>
          <a:spLocks/>
        </xdr:cNvSpPr>
      </xdr:nvSpPr>
      <xdr:spPr bwMode="auto">
        <a:xfrm>
          <a:off x="3048000" y="3400425"/>
          <a:ext cx="9525" cy="0"/>
        </a:xfrm>
        <a:custGeom>
          <a:avLst/>
          <a:gdLst>
            <a:gd name="G0" fmla="+- 0 0 0"/>
            <a:gd name="G1" fmla="+- 21600 0 0"/>
            <a:gd name="G2" fmla="+- 21600 0 0"/>
            <a:gd name="T0" fmla="*/ 0 w 21600"/>
            <a:gd name="T1" fmla="*/ 0 h 21600"/>
            <a:gd name="T2" fmla="*/ 21600 w 21600"/>
            <a:gd name="T3" fmla="*/ 21600 h 21600"/>
            <a:gd name="T4" fmla="*/ 0 w 21600"/>
            <a:gd name="T5" fmla="*/ 21600 h 2160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1600" h="21600" fill="none" extrusionOk="0">
              <a:moveTo>
                <a:pt x="-1" y="0"/>
              </a:moveTo>
              <a:cubicBezTo>
                <a:pt x="11929" y="0"/>
                <a:pt x="21600" y="9670"/>
                <a:pt x="21600" y="21600"/>
              </a:cubicBezTo>
            </a:path>
            <a:path w="21600" h="21600" stroke="0" extrusionOk="0">
              <a:moveTo>
                <a:pt x="-1" y="0"/>
              </a:moveTo>
              <a:cubicBezTo>
                <a:pt x="11929" y="0"/>
                <a:pt x="21600" y="9670"/>
                <a:pt x="21600" y="21600"/>
              </a:cubicBezTo>
              <a:lnTo>
                <a:pt x="0" y="21600"/>
              </a:lnTo>
              <a:close/>
            </a:path>
          </a:pathLst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5</xdr:col>
      <xdr:colOff>95250</xdr:colOff>
      <xdr:row>35</xdr:row>
      <xdr:rowOff>0</xdr:rowOff>
    </xdr:from>
    <xdr:to>
      <xdr:col>5</xdr:col>
      <xdr:colOff>95250</xdr:colOff>
      <xdr:row>35</xdr:row>
      <xdr:rowOff>76200</xdr:rowOff>
    </xdr:to>
    <xdr:sp macro="" textlink="">
      <xdr:nvSpPr>
        <xdr:cNvPr id="15" name="Line 71"/>
        <xdr:cNvSpPr>
          <a:spLocks noChangeShapeType="1"/>
        </xdr:cNvSpPr>
      </xdr:nvSpPr>
      <xdr:spPr bwMode="auto">
        <a:xfrm>
          <a:off x="3143250" y="5667375"/>
          <a:ext cx="0" cy="762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219075</xdr:colOff>
      <xdr:row>35</xdr:row>
      <xdr:rowOff>9525</xdr:rowOff>
    </xdr:from>
    <xdr:to>
      <xdr:col>5</xdr:col>
      <xdr:colOff>219075</xdr:colOff>
      <xdr:row>36</xdr:row>
      <xdr:rowOff>9525</xdr:rowOff>
    </xdr:to>
    <xdr:sp macro="" textlink="">
      <xdr:nvSpPr>
        <xdr:cNvPr id="16" name="Line 72"/>
        <xdr:cNvSpPr>
          <a:spLocks noChangeShapeType="1"/>
        </xdr:cNvSpPr>
      </xdr:nvSpPr>
      <xdr:spPr bwMode="auto">
        <a:xfrm>
          <a:off x="3267075" y="5676900"/>
          <a:ext cx="0" cy="1619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114300</xdr:colOff>
      <xdr:row>35</xdr:row>
      <xdr:rowOff>9525</xdr:rowOff>
    </xdr:from>
    <xdr:to>
      <xdr:col>6</xdr:col>
      <xdr:colOff>114300</xdr:colOff>
      <xdr:row>36</xdr:row>
      <xdr:rowOff>0</xdr:rowOff>
    </xdr:to>
    <xdr:sp macro="" textlink="">
      <xdr:nvSpPr>
        <xdr:cNvPr id="17" name="Line 73"/>
        <xdr:cNvSpPr>
          <a:spLocks noChangeShapeType="1"/>
        </xdr:cNvSpPr>
      </xdr:nvSpPr>
      <xdr:spPr bwMode="auto">
        <a:xfrm>
          <a:off x="3771900" y="5676900"/>
          <a:ext cx="0" cy="1524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285750</xdr:colOff>
      <xdr:row>35</xdr:row>
      <xdr:rowOff>0</xdr:rowOff>
    </xdr:from>
    <xdr:to>
      <xdr:col>6</xdr:col>
      <xdr:colOff>285750</xdr:colOff>
      <xdr:row>35</xdr:row>
      <xdr:rowOff>76200</xdr:rowOff>
    </xdr:to>
    <xdr:sp macro="" textlink="">
      <xdr:nvSpPr>
        <xdr:cNvPr id="18" name="Line 74"/>
        <xdr:cNvSpPr>
          <a:spLocks noChangeShapeType="1"/>
        </xdr:cNvSpPr>
      </xdr:nvSpPr>
      <xdr:spPr bwMode="auto">
        <a:xfrm>
          <a:off x="3943350" y="5667375"/>
          <a:ext cx="0" cy="762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647700</xdr:colOff>
      <xdr:row>35</xdr:row>
      <xdr:rowOff>0</xdr:rowOff>
    </xdr:from>
    <xdr:to>
      <xdr:col>6</xdr:col>
      <xdr:colOff>647700</xdr:colOff>
      <xdr:row>36</xdr:row>
      <xdr:rowOff>9525</xdr:rowOff>
    </xdr:to>
    <xdr:sp macro="" textlink="">
      <xdr:nvSpPr>
        <xdr:cNvPr id="19" name="Line 75"/>
        <xdr:cNvSpPr>
          <a:spLocks noChangeShapeType="1"/>
        </xdr:cNvSpPr>
      </xdr:nvSpPr>
      <xdr:spPr bwMode="auto">
        <a:xfrm>
          <a:off x="4267200" y="5667375"/>
          <a:ext cx="0" cy="1714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104775</xdr:colOff>
      <xdr:row>34</xdr:row>
      <xdr:rowOff>38100</xdr:rowOff>
    </xdr:from>
    <xdr:to>
      <xdr:col>7</xdr:col>
      <xdr:colOff>104775</xdr:colOff>
      <xdr:row>36</xdr:row>
      <xdr:rowOff>9525</xdr:rowOff>
    </xdr:to>
    <xdr:sp macro="" textlink="">
      <xdr:nvSpPr>
        <xdr:cNvPr id="20" name="Line 76"/>
        <xdr:cNvSpPr>
          <a:spLocks noChangeShapeType="1"/>
        </xdr:cNvSpPr>
      </xdr:nvSpPr>
      <xdr:spPr bwMode="auto">
        <a:xfrm>
          <a:off x="4371975" y="5543550"/>
          <a:ext cx="0" cy="2952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514350</xdr:colOff>
      <xdr:row>35</xdr:row>
      <xdr:rowOff>19050</xdr:rowOff>
    </xdr:from>
    <xdr:to>
      <xdr:col>7</xdr:col>
      <xdr:colOff>514350</xdr:colOff>
      <xdr:row>36</xdr:row>
      <xdr:rowOff>9525</xdr:rowOff>
    </xdr:to>
    <xdr:sp macro="" textlink="">
      <xdr:nvSpPr>
        <xdr:cNvPr id="21" name="Line 77"/>
        <xdr:cNvSpPr>
          <a:spLocks noChangeShapeType="1"/>
        </xdr:cNvSpPr>
      </xdr:nvSpPr>
      <xdr:spPr bwMode="auto">
        <a:xfrm>
          <a:off x="4781550" y="5686425"/>
          <a:ext cx="0" cy="1524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390525</xdr:colOff>
      <xdr:row>34</xdr:row>
      <xdr:rowOff>28575</xdr:rowOff>
    </xdr:from>
    <xdr:to>
      <xdr:col>7</xdr:col>
      <xdr:colOff>390525</xdr:colOff>
      <xdr:row>35</xdr:row>
      <xdr:rowOff>76200</xdr:rowOff>
    </xdr:to>
    <xdr:sp macro="" textlink="">
      <xdr:nvSpPr>
        <xdr:cNvPr id="22" name="Line 78"/>
        <xdr:cNvSpPr>
          <a:spLocks noChangeShapeType="1"/>
        </xdr:cNvSpPr>
      </xdr:nvSpPr>
      <xdr:spPr bwMode="auto">
        <a:xfrm>
          <a:off x="4657725" y="5534025"/>
          <a:ext cx="0" cy="2095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238125</xdr:colOff>
      <xdr:row>35</xdr:row>
      <xdr:rowOff>9525</xdr:rowOff>
    </xdr:from>
    <xdr:to>
      <xdr:col>7</xdr:col>
      <xdr:colOff>238125</xdr:colOff>
      <xdr:row>36</xdr:row>
      <xdr:rowOff>9525</xdr:rowOff>
    </xdr:to>
    <xdr:sp macro="" textlink="">
      <xdr:nvSpPr>
        <xdr:cNvPr id="23" name="Line 79"/>
        <xdr:cNvSpPr>
          <a:spLocks noChangeShapeType="1"/>
        </xdr:cNvSpPr>
      </xdr:nvSpPr>
      <xdr:spPr bwMode="auto">
        <a:xfrm>
          <a:off x="4505325" y="5676900"/>
          <a:ext cx="0" cy="1619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466725</xdr:colOff>
      <xdr:row>35</xdr:row>
      <xdr:rowOff>19050</xdr:rowOff>
    </xdr:from>
    <xdr:to>
      <xdr:col>6</xdr:col>
      <xdr:colOff>438150</xdr:colOff>
      <xdr:row>35</xdr:row>
      <xdr:rowOff>76200</xdr:rowOff>
    </xdr:to>
    <xdr:sp macro="" textlink="">
      <xdr:nvSpPr>
        <xdr:cNvPr id="24" name="Line 80"/>
        <xdr:cNvSpPr>
          <a:spLocks noChangeShapeType="1"/>
        </xdr:cNvSpPr>
      </xdr:nvSpPr>
      <xdr:spPr bwMode="auto">
        <a:xfrm>
          <a:off x="4124325" y="5686425"/>
          <a:ext cx="0" cy="57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447675</xdr:colOff>
      <xdr:row>33</xdr:row>
      <xdr:rowOff>85725</xdr:rowOff>
    </xdr:from>
    <xdr:to>
      <xdr:col>7</xdr:col>
      <xdr:colOff>542925</xdr:colOff>
      <xdr:row>34</xdr:row>
      <xdr:rowOff>0</xdr:rowOff>
    </xdr:to>
    <xdr:sp macro="" textlink="">
      <xdr:nvSpPr>
        <xdr:cNvPr id="25" name="Oval 84"/>
        <xdr:cNvSpPr>
          <a:spLocks noChangeArrowheads="1"/>
        </xdr:cNvSpPr>
      </xdr:nvSpPr>
      <xdr:spPr bwMode="auto">
        <a:xfrm>
          <a:off x="4714875" y="5429250"/>
          <a:ext cx="95250" cy="762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7</xdr:col>
      <xdr:colOff>381000</xdr:colOff>
      <xdr:row>33</xdr:row>
      <xdr:rowOff>123825</xdr:rowOff>
    </xdr:from>
    <xdr:to>
      <xdr:col>7</xdr:col>
      <xdr:colOff>495300</xdr:colOff>
      <xdr:row>35</xdr:row>
      <xdr:rowOff>0</xdr:rowOff>
    </xdr:to>
    <xdr:sp macro="" textlink="">
      <xdr:nvSpPr>
        <xdr:cNvPr id="26" name="Freeform 85"/>
        <xdr:cNvSpPr>
          <a:spLocks/>
        </xdr:cNvSpPr>
      </xdr:nvSpPr>
      <xdr:spPr bwMode="auto">
        <a:xfrm>
          <a:off x="4648200" y="5467350"/>
          <a:ext cx="114300" cy="200025"/>
        </a:xfrm>
        <a:custGeom>
          <a:avLst/>
          <a:gdLst>
            <a:gd name="T0" fmla="*/ 12 w 12"/>
            <a:gd name="T1" fmla="*/ 0 h 9"/>
            <a:gd name="T2" fmla="*/ 0 w 12"/>
            <a:gd name="T3" fmla="*/ 9 h 9"/>
          </a:gdLst>
          <a:ahLst/>
          <a:cxnLst>
            <a:cxn ang="0">
              <a:pos x="T0" y="T1"/>
            </a:cxn>
            <a:cxn ang="0">
              <a:pos x="T2" y="T3"/>
            </a:cxn>
          </a:cxnLst>
          <a:rect l="0" t="0" r="r" b="b"/>
          <a:pathLst>
            <a:path w="12" h="9">
              <a:moveTo>
                <a:pt x="12" y="0"/>
              </a:moveTo>
              <a:cubicBezTo>
                <a:pt x="7" y="4"/>
                <a:pt x="2" y="8"/>
                <a:pt x="0" y="9"/>
              </a:cubicBezTo>
            </a:path>
          </a:pathLst>
        </a:custGeom>
        <a:noFill/>
        <a:ln w="158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400050</xdr:colOff>
      <xdr:row>34</xdr:row>
      <xdr:rowOff>9525</xdr:rowOff>
    </xdr:from>
    <xdr:to>
      <xdr:col>7</xdr:col>
      <xdr:colOff>523875</xdr:colOff>
      <xdr:row>35</xdr:row>
      <xdr:rowOff>76200</xdr:rowOff>
    </xdr:to>
    <xdr:sp macro="" textlink="">
      <xdr:nvSpPr>
        <xdr:cNvPr id="27" name="Line 86"/>
        <xdr:cNvSpPr>
          <a:spLocks noChangeShapeType="1"/>
        </xdr:cNvSpPr>
      </xdr:nvSpPr>
      <xdr:spPr bwMode="auto">
        <a:xfrm flipH="1">
          <a:off x="4667250" y="5514975"/>
          <a:ext cx="123825" cy="22860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495300</xdr:colOff>
      <xdr:row>33</xdr:row>
      <xdr:rowOff>85725</xdr:rowOff>
    </xdr:from>
    <xdr:to>
      <xdr:col>9</xdr:col>
      <xdr:colOff>114300</xdr:colOff>
      <xdr:row>33</xdr:row>
      <xdr:rowOff>85725</xdr:rowOff>
    </xdr:to>
    <xdr:sp macro="" textlink="">
      <xdr:nvSpPr>
        <xdr:cNvPr id="28" name="Line 87"/>
        <xdr:cNvSpPr>
          <a:spLocks noChangeShapeType="1"/>
        </xdr:cNvSpPr>
      </xdr:nvSpPr>
      <xdr:spPr bwMode="auto">
        <a:xfrm>
          <a:off x="4762500" y="5429250"/>
          <a:ext cx="838200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504825</xdr:colOff>
      <xdr:row>34</xdr:row>
      <xdr:rowOff>0</xdr:rowOff>
    </xdr:from>
    <xdr:to>
      <xdr:col>9</xdr:col>
      <xdr:colOff>104775</xdr:colOff>
      <xdr:row>34</xdr:row>
      <xdr:rowOff>0</xdr:rowOff>
    </xdr:to>
    <xdr:sp macro="" textlink="">
      <xdr:nvSpPr>
        <xdr:cNvPr id="29" name="Line 88"/>
        <xdr:cNvSpPr>
          <a:spLocks noChangeShapeType="1"/>
        </xdr:cNvSpPr>
      </xdr:nvSpPr>
      <xdr:spPr bwMode="auto">
        <a:xfrm>
          <a:off x="4772025" y="5505450"/>
          <a:ext cx="819150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33</xdr:row>
      <xdr:rowOff>76200</xdr:rowOff>
    </xdr:from>
    <xdr:to>
      <xdr:col>9</xdr:col>
      <xdr:colOff>133350</xdr:colOff>
      <xdr:row>34</xdr:row>
      <xdr:rowOff>0</xdr:rowOff>
    </xdr:to>
    <xdr:sp macro="" textlink="">
      <xdr:nvSpPr>
        <xdr:cNvPr id="30" name="Oval 89"/>
        <xdr:cNvSpPr>
          <a:spLocks noChangeArrowheads="1"/>
        </xdr:cNvSpPr>
      </xdr:nvSpPr>
      <xdr:spPr bwMode="auto">
        <a:xfrm>
          <a:off x="5495925" y="5419725"/>
          <a:ext cx="123825" cy="857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8</xdr:col>
      <xdr:colOff>38100</xdr:colOff>
      <xdr:row>35</xdr:row>
      <xdr:rowOff>66675</xdr:rowOff>
    </xdr:from>
    <xdr:to>
      <xdr:col>8</xdr:col>
      <xdr:colOff>590550</xdr:colOff>
      <xdr:row>37</xdr:row>
      <xdr:rowOff>95250</xdr:rowOff>
    </xdr:to>
    <xdr:sp macro="" textlink="">
      <xdr:nvSpPr>
        <xdr:cNvPr id="31" name="Line 90"/>
        <xdr:cNvSpPr>
          <a:spLocks noChangeShapeType="1"/>
        </xdr:cNvSpPr>
      </xdr:nvSpPr>
      <xdr:spPr bwMode="auto">
        <a:xfrm flipH="1" flipV="1">
          <a:off x="4914900" y="5734050"/>
          <a:ext cx="552450" cy="3524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47625</xdr:colOff>
      <xdr:row>33</xdr:row>
      <xdr:rowOff>85725</xdr:rowOff>
    </xdr:from>
    <xdr:to>
      <xdr:col>6</xdr:col>
      <xdr:colOff>238125</xdr:colOff>
      <xdr:row>33</xdr:row>
      <xdr:rowOff>152400</xdr:rowOff>
    </xdr:to>
    <xdr:sp macro="" textlink="">
      <xdr:nvSpPr>
        <xdr:cNvPr id="32" name="Line 91"/>
        <xdr:cNvSpPr>
          <a:spLocks noChangeShapeType="1"/>
        </xdr:cNvSpPr>
      </xdr:nvSpPr>
      <xdr:spPr bwMode="auto">
        <a:xfrm>
          <a:off x="3705225" y="5429250"/>
          <a:ext cx="190500" cy="666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295275</xdr:colOff>
      <xdr:row>36</xdr:row>
      <xdr:rowOff>0</xdr:rowOff>
    </xdr:from>
    <xdr:to>
      <xdr:col>4</xdr:col>
      <xdr:colOff>295275</xdr:colOff>
      <xdr:row>42</xdr:row>
      <xdr:rowOff>0</xdr:rowOff>
    </xdr:to>
    <xdr:sp macro="" textlink="">
      <xdr:nvSpPr>
        <xdr:cNvPr id="33" name="Line 92"/>
        <xdr:cNvSpPr>
          <a:spLocks noChangeShapeType="1"/>
        </xdr:cNvSpPr>
      </xdr:nvSpPr>
      <xdr:spPr bwMode="auto">
        <a:xfrm flipV="1">
          <a:off x="2733675" y="5829300"/>
          <a:ext cx="0" cy="9715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304800</xdr:colOff>
      <xdr:row>21</xdr:row>
      <xdr:rowOff>9525</xdr:rowOff>
    </xdr:from>
    <xdr:to>
      <xdr:col>4</xdr:col>
      <xdr:colOff>304800</xdr:colOff>
      <xdr:row>25</xdr:row>
      <xdr:rowOff>152400</xdr:rowOff>
    </xdr:to>
    <xdr:sp macro="" textlink="">
      <xdr:nvSpPr>
        <xdr:cNvPr id="34" name="Line 93"/>
        <xdr:cNvSpPr>
          <a:spLocks noChangeShapeType="1"/>
        </xdr:cNvSpPr>
      </xdr:nvSpPr>
      <xdr:spPr bwMode="auto">
        <a:xfrm flipV="1">
          <a:off x="2743200" y="3409950"/>
          <a:ext cx="0" cy="7905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104775</xdr:colOff>
      <xdr:row>26</xdr:row>
      <xdr:rowOff>104775</xdr:rowOff>
    </xdr:from>
    <xdr:to>
      <xdr:col>7</xdr:col>
      <xdr:colOff>104775</xdr:colOff>
      <xdr:row>34</xdr:row>
      <xdr:rowOff>0</xdr:rowOff>
    </xdr:to>
    <xdr:sp macro="" textlink="">
      <xdr:nvSpPr>
        <xdr:cNvPr id="35" name="Line 94"/>
        <xdr:cNvSpPr>
          <a:spLocks noChangeShapeType="1"/>
        </xdr:cNvSpPr>
      </xdr:nvSpPr>
      <xdr:spPr bwMode="auto">
        <a:xfrm flipV="1">
          <a:off x="4371975" y="4314825"/>
          <a:ext cx="0" cy="1190625"/>
        </a:xfrm>
        <a:prstGeom prst="line">
          <a:avLst/>
        </a:prstGeom>
        <a:noFill/>
        <a:ln w="381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323850</xdr:colOff>
      <xdr:row>26</xdr:row>
      <xdr:rowOff>104775</xdr:rowOff>
    </xdr:from>
    <xdr:to>
      <xdr:col>7</xdr:col>
      <xdr:colOff>323850</xdr:colOff>
      <xdr:row>34</xdr:row>
      <xdr:rowOff>0</xdr:rowOff>
    </xdr:to>
    <xdr:sp macro="" textlink="">
      <xdr:nvSpPr>
        <xdr:cNvPr id="36" name="Line 95"/>
        <xdr:cNvSpPr>
          <a:spLocks noChangeShapeType="1"/>
        </xdr:cNvSpPr>
      </xdr:nvSpPr>
      <xdr:spPr bwMode="auto">
        <a:xfrm flipV="1">
          <a:off x="4591050" y="4314825"/>
          <a:ext cx="0" cy="1190625"/>
        </a:xfrm>
        <a:prstGeom prst="line">
          <a:avLst/>
        </a:prstGeom>
        <a:noFill/>
        <a:ln w="381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95250</xdr:colOff>
      <xdr:row>26</xdr:row>
      <xdr:rowOff>114300</xdr:rowOff>
    </xdr:from>
    <xdr:to>
      <xdr:col>7</xdr:col>
      <xdr:colOff>314325</xdr:colOff>
      <xdr:row>26</xdr:row>
      <xdr:rowOff>114300</xdr:rowOff>
    </xdr:to>
    <xdr:sp macro="" textlink="">
      <xdr:nvSpPr>
        <xdr:cNvPr id="37" name="Line 97"/>
        <xdr:cNvSpPr>
          <a:spLocks noChangeShapeType="1"/>
        </xdr:cNvSpPr>
      </xdr:nvSpPr>
      <xdr:spPr bwMode="auto">
        <a:xfrm>
          <a:off x="4362450" y="4324350"/>
          <a:ext cx="219075" cy="0"/>
        </a:xfrm>
        <a:prstGeom prst="line">
          <a:avLst/>
        </a:prstGeom>
        <a:noFill/>
        <a:ln w="285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219075</xdr:colOff>
      <xdr:row>26</xdr:row>
      <xdr:rowOff>19050</xdr:rowOff>
    </xdr:from>
    <xdr:to>
      <xdr:col>7</xdr:col>
      <xdr:colOff>219075</xdr:colOff>
      <xdr:row>34</xdr:row>
      <xdr:rowOff>9525</xdr:rowOff>
    </xdr:to>
    <xdr:sp macro="" textlink="">
      <xdr:nvSpPr>
        <xdr:cNvPr id="38" name="Line 98"/>
        <xdr:cNvSpPr>
          <a:spLocks noChangeShapeType="1"/>
        </xdr:cNvSpPr>
      </xdr:nvSpPr>
      <xdr:spPr bwMode="auto">
        <a:xfrm flipV="1">
          <a:off x="4486275" y="4229100"/>
          <a:ext cx="0" cy="1285875"/>
        </a:xfrm>
        <a:prstGeom prst="line">
          <a:avLst/>
        </a:prstGeom>
        <a:noFill/>
        <a:ln w="381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104775</xdr:colOff>
      <xdr:row>26</xdr:row>
      <xdr:rowOff>38100</xdr:rowOff>
    </xdr:from>
    <xdr:to>
      <xdr:col>7</xdr:col>
      <xdr:colOff>323850</xdr:colOff>
      <xdr:row>26</xdr:row>
      <xdr:rowOff>123825</xdr:rowOff>
    </xdr:to>
    <xdr:sp macro="" textlink="">
      <xdr:nvSpPr>
        <xdr:cNvPr id="39" name="Freeform 99"/>
        <xdr:cNvSpPr>
          <a:spLocks/>
        </xdr:cNvSpPr>
      </xdr:nvSpPr>
      <xdr:spPr bwMode="auto">
        <a:xfrm>
          <a:off x="4371975" y="4248150"/>
          <a:ext cx="219075" cy="85725"/>
        </a:xfrm>
        <a:custGeom>
          <a:avLst/>
          <a:gdLst>
            <a:gd name="T0" fmla="*/ 0 w 23"/>
            <a:gd name="T1" fmla="*/ 8 h 9"/>
            <a:gd name="T2" fmla="*/ 12 w 23"/>
            <a:gd name="T3" fmla="*/ 0 h 9"/>
            <a:gd name="T4" fmla="*/ 23 w 23"/>
            <a:gd name="T5" fmla="*/ 9 h 9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3" h="9">
              <a:moveTo>
                <a:pt x="0" y="8"/>
              </a:moveTo>
              <a:cubicBezTo>
                <a:pt x="4" y="4"/>
                <a:pt x="8" y="0"/>
                <a:pt x="12" y="0"/>
              </a:cubicBezTo>
              <a:cubicBezTo>
                <a:pt x="16" y="0"/>
                <a:pt x="19" y="4"/>
                <a:pt x="23" y="9"/>
              </a:cubicBezTo>
            </a:path>
          </a:pathLst>
        </a:custGeom>
        <a:noFill/>
        <a:ln w="38100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114300</xdr:colOff>
      <xdr:row>37</xdr:row>
      <xdr:rowOff>9525</xdr:rowOff>
    </xdr:from>
    <xdr:to>
      <xdr:col>7</xdr:col>
      <xdr:colOff>114300</xdr:colOff>
      <xdr:row>50</xdr:row>
      <xdr:rowOff>0</xdr:rowOff>
    </xdr:to>
    <xdr:sp macro="" textlink="">
      <xdr:nvSpPr>
        <xdr:cNvPr id="40" name="Line 101"/>
        <xdr:cNvSpPr>
          <a:spLocks noChangeShapeType="1"/>
        </xdr:cNvSpPr>
      </xdr:nvSpPr>
      <xdr:spPr bwMode="auto">
        <a:xfrm>
          <a:off x="4381500" y="6000750"/>
          <a:ext cx="0" cy="2095500"/>
        </a:xfrm>
        <a:prstGeom prst="line">
          <a:avLst/>
        </a:prstGeom>
        <a:noFill/>
        <a:ln w="381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314325</xdr:colOff>
      <xdr:row>37</xdr:row>
      <xdr:rowOff>9525</xdr:rowOff>
    </xdr:from>
    <xdr:to>
      <xdr:col>7</xdr:col>
      <xdr:colOff>314325</xdr:colOff>
      <xdr:row>50</xdr:row>
      <xdr:rowOff>0</xdr:rowOff>
    </xdr:to>
    <xdr:sp macro="" textlink="">
      <xdr:nvSpPr>
        <xdr:cNvPr id="41" name="Line 102"/>
        <xdr:cNvSpPr>
          <a:spLocks noChangeShapeType="1"/>
        </xdr:cNvSpPr>
      </xdr:nvSpPr>
      <xdr:spPr bwMode="auto">
        <a:xfrm>
          <a:off x="4581525" y="6000750"/>
          <a:ext cx="0" cy="2095500"/>
        </a:xfrm>
        <a:prstGeom prst="line">
          <a:avLst/>
        </a:prstGeom>
        <a:noFill/>
        <a:ln w="381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219075</xdr:colOff>
      <xdr:row>37</xdr:row>
      <xdr:rowOff>9525</xdr:rowOff>
    </xdr:from>
    <xdr:to>
      <xdr:col>7</xdr:col>
      <xdr:colOff>219075</xdr:colOff>
      <xdr:row>50</xdr:row>
      <xdr:rowOff>0</xdr:rowOff>
    </xdr:to>
    <xdr:sp macro="" textlink="">
      <xdr:nvSpPr>
        <xdr:cNvPr id="42" name="Line 103"/>
        <xdr:cNvSpPr>
          <a:spLocks noChangeShapeType="1"/>
        </xdr:cNvSpPr>
      </xdr:nvSpPr>
      <xdr:spPr bwMode="auto">
        <a:xfrm>
          <a:off x="4486275" y="6000750"/>
          <a:ext cx="0" cy="2095500"/>
        </a:xfrm>
        <a:prstGeom prst="line">
          <a:avLst/>
        </a:prstGeom>
        <a:noFill/>
        <a:ln w="381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114300</xdr:colOff>
      <xdr:row>47</xdr:row>
      <xdr:rowOff>152400</xdr:rowOff>
    </xdr:from>
    <xdr:to>
      <xdr:col>7</xdr:col>
      <xdr:colOff>304800</xdr:colOff>
      <xdr:row>49</xdr:row>
      <xdr:rowOff>0</xdr:rowOff>
    </xdr:to>
    <xdr:sp macro="" textlink="">
      <xdr:nvSpPr>
        <xdr:cNvPr id="43" name="Freeform 105"/>
        <xdr:cNvSpPr>
          <a:spLocks/>
        </xdr:cNvSpPr>
      </xdr:nvSpPr>
      <xdr:spPr bwMode="auto">
        <a:xfrm>
          <a:off x="4381500" y="7762875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123825</xdr:colOff>
      <xdr:row>43</xdr:row>
      <xdr:rowOff>0</xdr:rowOff>
    </xdr:from>
    <xdr:to>
      <xdr:col>7</xdr:col>
      <xdr:colOff>314325</xdr:colOff>
      <xdr:row>44</xdr:row>
      <xdr:rowOff>9525</xdr:rowOff>
    </xdr:to>
    <xdr:sp macro="" textlink="">
      <xdr:nvSpPr>
        <xdr:cNvPr id="44" name="Freeform 107"/>
        <xdr:cNvSpPr>
          <a:spLocks/>
        </xdr:cNvSpPr>
      </xdr:nvSpPr>
      <xdr:spPr bwMode="auto">
        <a:xfrm>
          <a:off x="4391025" y="6962775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114300</xdr:colOff>
      <xdr:row>43</xdr:row>
      <xdr:rowOff>142875</xdr:rowOff>
    </xdr:from>
    <xdr:to>
      <xdr:col>7</xdr:col>
      <xdr:colOff>304800</xdr:colOff>
      <xdr:row>44</xdr:row>
      <xdr:rowOff>152400</xdr:rowOff>
    </xdr:to>
    <xdr:sp macro="" textlink="">
      <xdr:nvSpPr>
        <xdr:cNvPr id="45" name="Freeform 108"/>
        <xdr:cNvSpPr>
          <a:spLocks/>
        </xdr:cNvSpPr>
      </xdr:nvSpPr>
      <xdr:spPr bwMode="auto">
        <a:xfrm>
          <a:off x="4381500" y="7105650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114300</xdr:colOff>
      <xdr:row>45</xdr:row>
      <xdr:rowOff>152400</xdr:rowOff>
    </xdr:from>
    <xdr:to>
      <xdr:col>7</xdr:col>
      <xdr:colOff>304800</xdr:colOff>
      <xdr:row>47</xdr:row>
      <xdr:rowOff>0</xdr:rowOff>
    </xdr:to>
    <xdr:sp macro="" textlink="">
      <xdr:nvSpPr>
        <xdr:cNvPr id="46" name="Freeform 109"/>
        <xdr:cNvSpPr>
          <a:spLocks/>
        </xdr:cNvSpPr>
      </xdr:nvSpPr>
      <xdr:spPr bwMode="auto">
        <a:xfrm>
          <a:off x="4381500" y="7439025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114300</xdr:colOff>
      <xdr:row>41</xdr:row>
      <xdr:rowOff>152400</xdr:rowOff>
    </xdr:from>
    <xdr:to>
      <xdr:col>7</xdr:col>
      <xdr:colOff>304800</xdr:colOff>
      <xdr:row>43</xdr:row>
      <xdr:rowOff>0</xdr:rowOff>
    </xdr:to>
    <xdr:sp macro="" textlink="">
      <xdr:nvSpPr>
        <xdr:cNvPr id="47" name="Freeform 110"/>
        <xdr:cNvSpPr>
          <a:spLocks/>
        </xdr:cNvSpPr>
      </xdr:nvSpPr>
      <xdr:spPr bwMode="auto">
        <a:xfrm>
          <a:off x="4381500" y="6791325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114300</xdr:colOff>
      <xdr:row>41</xdr:row>
      <xdr:rowOff>0</xdr:rowOff>
    </xdr:from>
    <xdr:to>
      <xdr:col>7</xdr:col>
      <xdr:colOff>304800</xdr:colOff>
      <xdr:row>42</xdr:row>
      <xdr:rowOff>9525</xdr:rowOff>
    </xdr:to>
    <xdr:sp macro="" textlink="">
      <xdr:nvSpPr>
        <xdr:cNvPr id="48" name="Freeform 111"/>
        <xdr:cNvSpPr>
          <a:spLocks/>
        </xdr:cNvSpPr>
      </xdr:nvSpPr>
      <xdr:spPr bwMode="auto">
        <a:xfrm>
          <a:off x="4381500" y="6638925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123825</xdr:colOff>
      <xdr:row>40</xdr:row>
      <xdr:rowOff>0</xdr:rowOff>
    </xdr:from>
    <xdr:to>
      <xdr:col>7</xdr:col>
      <xdr:colOff>314325</xdr:colOff>
      <xdr:row>41</xdr:row>
      <xdr:rowOff>9525</xdr:rowOff>
    </xdr:to>
    <xdr:sp macro="" textlink="">
      <xdr:nvSpPr>
        <xdr:cNvPr id="49" name="Freeform 112"/>
        <xdr:cNvSpPr>
          <a:spLocks/>
        </xdr:cNvSpPr>
      </xdr:nvSpPr>
      <xdr:spPr bwMode="auto">
        <a:xfrm>
          <a:off x="4391025" y="6477000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114300</xdr:colOff>
      <xdr:row>44</xdr:row>
      <xdr:rowOff>152400</xdr:rowOff>
    </xdr:from>
    <xdr:to>
      <xdr:col>7</xdr:col>
      <xdr:colOff>304800</xdr:colOff>
      <xdr:row>46</xdr:row>
      <xdr:rowOff>0</xdr:rowOff>
    </xdr:to>
    <xdr:sp macro="" textlink="">
      <xdr:nvSpPr>
        <xdr:cNvPr id="50" name="Freeform 113"/>
        <xdr:cNvSpPr>
          <a:spLocks/>
        </xdr:cNvSpPr>
      </xdr:nvSpPr>
      <xdr:spPr bwMode="auto">
        <a:xfrm>
          <a:off x="4381500" y="7277100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114300</xdr:colOff>
      <xdr:row>37</xdr:row>
      <xdr:rowOff>0</xdr:rowOff>
    </xdr:from>
    <xdr:to>
      <xdr:col>7</xdr:col>
      <xdr:colOff>304800</xdr:colOff>
      <xdr:row>38</xdr:row>
      <xdr:rowOff>9525</xdr:rowOff>
    </xdr:to>
    <xdr:sp macro="" textlink="">
      <xdr:nvSpPr>
        <xdr:cNvPr id="51" name="Freeform 114"/>
        <xdr:cNvSpPr>
          <a:spLocks/>
        </xdr:cNvSpPr>
      </xdr:nvSpPr>
      <xdr:spPr bwMode="auto">
        <a:xfrm>
          <a:off x="4381500" y="5991225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123825</xdr:colOff>
      <xdr:row>37</xdr:row>
      <xdr:rowOff>142875</xdr:rowOff>
    </xdr:from>
    <xdr:to>
      <xdr:col>7</xdr:col>
      <xdr:colOff>314325</xdr:colOff>
      <xdr:row>38</xdr:row>
      <xdr:rowOff>152400</xdr:rowOff>
    </xdr:to>
    <xdr:sp macro="" textlink="">
      <xdr:nvSpPr>
        <xdr:cNvPr id="52" name="Freeform 115"/>
        <xdr:cNvSpPr>
          <a:spLocks/>
        </xdr:cNvSpPr>
      </xdr:nvSpPr>
      <xdr:spPr bwMode="auto">
        <a:xfrm>
          <a:off x="4391025" y="6134100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114300</xdr:colOff>
      <xdr:row>38</xdr:row>
      <xdr:rowOff>152400</xdr:rowOff>
    </xdr:from>
    <xdr:to>
      <xdr:col>7</xdr:col>
      <xdr:colOff>304800</xdr:colOff>
      <xdr:row>40</xdr:row>
      <xdr:rowOff>0</xdr:rowOff>
    </xdr:to>
    <xdr:sp macro="" textlink="">
      <xdr:nvSpPr>
        <xdr:cNvPr id="53" name="Freeform 116"/>
        <xdr:cNvSpPr>
          <a:spLocks/>
        </xdr:cNvSpPr>
      </xdr:nvSpPr>
      <xdr:spPr bwMode="auto">
        <a:xfrm>
          <a:off x="4381500" y="6305550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114300</xdr:colOff>
      <xdr:row>48</xdr:row>
      <xdr:rowOff>133350</xdr:rowOff>
    </xdr:from>
    <xdr:to>
      <xdr:col>7</xdr:col>
      <xdr:colOff>304800</xdr:colOff>
      <xdr:row>49</xdr:row>
      <xdr:rowOff>142875</xdr:rowOff>
    </xdr:to>
    <xdr:sp macro="" textlink="">
      <xdr:nvSpPr>
        <xdr:cNvPr id="54" name="Freeform 117"/>
        <xdr:cNvSpPr>
          <a:spLocks/>
        </xdr:cNvSpPr>
      </xdr:nvSpPr>
      <xdr:spPr bwMode="auto">
        <a:xfrm>
          <a:off x="4381500" y="7905750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114300</xdr:colOff>
      <xdr:row>30</xdr:row>
      <xdr:rowOff>152400</xdr:rowOff>
    </xdr:from>
    <xdr:to>
      <xdr:col>7</xdr:col>
      <xdr:colOff>304800</xdr:colOff>
      <xdr:row>32</xdr:row>
      <xdr:rowOff>0</xdr:rowOff>
    </xdr:to>
    <xdr:sp macro="" textlink="">
      <xdr:nvSpPr>
        <xdr:cNvPr id="55" name="Freeform 118"/>
        <xdr:cNvSpPr>
          <a:spLocks/>
        </xdr:cNvSpPr>
      </xdr:nvSpPr>
      <xdr:spPr bwMode="auto">
        <a:xfrm>
          <a:off x="4381500" y="5010150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114300</xdr:colOff>
      <xdr:row>30</xdr:row>
      <xdr:rowOff>9525</xdr:rowOff>
    </xdr:from>
    <xdr:to>
      <xdr:col>7</xdr:col>
      <xdr:colOff>304800</xdr:colOff>
      <xdr:row>31</xdr:row>
      <xdr:rowOff>19050</xdr:rowOff>
    </xdr:to>
    <xdr:sp macro="" textlink="">
      <xdr:nvSpPr>
        <xdr:cNvPr id="56" name="Freeform 119"/>
        <xdr:cNvSpPr>
          <a:spLocks/>
        </xdr:cNvSpPr>
      </xdr:nvSpPr>
      <xdr:spPr bwMode="auto">
        <a:xfrm>
          <a:off x="4381500" y="4867275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114300</xdr:colOff>
      <xdr:row>32</xdr:row>
      <xdr:rowOff>142875</xdr:rowOff>
    </xdr:from>
    <xdr:to>
      <xdr:col>7</xdr:col>
      <xdr:colOff>304800</xdr:colOff>
      <xdr:row>33</xdr:row>
      <xdr:rowOff>152400</xdr:rowOff>
    </xdr:to>
    <xdr:sp macro="" textlink="">
      <xdr:nvSpPr>
        <xdr:cNvPr id="57" name="Freeform 120"/>
        <xdr:cNvSpPr>
          <a:spLocks/>
        </xdr:cNvSpPr>
      </xdr:nvSpPr>
      <xdr:spPr bwMode="auto">
        <a:xfrm>
          <a:off x="4381500" y="5324475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114300</xdr:colOff>
      <xdr:row>26</xdr:row>
      <xdr:rowOff>142875</xdr:rowOff>
    </xdr:from>
    <xdr:to>
      <xdr:col>7</xdr:col>
      <xdr:colOff>304800</xdr:colOff>
      <xdr:row>27</xdr:row>
      <xdr:rowOff>152400</xdr:rowOff>
    </xdr:to>
    <xdr:sp macro="" textlink="">
      <xdr:nvSpPr>
        <xdr:cNvPr id="58" name="Freeform 121"/>
        <xdr:cNvSpPr>
          <a:spLocks/>
        </xdr:cNvSpPr>
      </xdr:nvSpPr>
      <xdr:spPr bwMode="auto">
        <a:xfrm>
          <a:off x="4381500" y="4352925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114300</xdr:colOff>
      <xdr:row>28</xdr:row>
      <xdr:rowOff>152400</xdr:rowOff>
    </xdr:from>
    <xdr:to>
      <xdr:col>7</xdr:col>
      <xdr:colOff>304800</xdr:colOff>
      <xdr:row>30</xdr:row>
      <xdr:rowOff>0</xdr:rowOff>
    </xdr:to>
    <xdr:sp macro="" textlink="">
      <xdr:nvSpPr>
        <xdr:cNvPr id="59" name="Freeform 122"/>
        <xdr:cNvSpPr>
          <a:spLocks/>
        </xdr:cNvSpPr>
      </xdr:nvSpPr>
      <xdr:spPr bwMode="auto">
        <a:xfrm>
          <a:off x="4381500" y="4686300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114300</xdr:colOff>
      <xdr:row>27</xdr:row>
      <xdr:rowOff>152400</xdr:rowOff>
    </xdr:from>
    <xdr:to>
      <xdr:col>7</xdr:col>
      <xdr:colOff>304800</xdr:colOff>
      <xdr:row>29</xdr:row>
      <xdr:rowOff>0</xdr:rowOff>
    </xdr:to>
    <xdr:sp macro="" textlink="">
      <xdr:nvSpPr>
        <xdr:cNvPr id="60" name="Freeform 123"/>
        <xdr:cNvSpPr>
          <a:spLocks/>
        </xdr:cNvSpPr>
      </xdr:nvSpPr>
      <xdr:spPr bwMode="auto">
        <a:xfrm>
          <a:off x="4381500" y="4524375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114300</xdr:colOff>
      <xdr:row>31</xdr:row>
      <xdr:rowOff>133350</xdr:rowOff>
    </xdr:from>
    <xdr:to>
      <xdr:col>7</xdr:col>
      <xdr:colOff>304800</xdr:colOff>
      <xdr:row>32</xdr:row>
      <xdr:rowOff>142875</xdr:rowOff>
    </xdr:to>
    <xdr:sp macro="" textlink="">
      <xdr:nvSpPr>
        <xdr:cNvPr id="61" name="Freeform 124"/>
        <xdr:cNvSpPr>
          <a:spLocks/>
        </xdr:cNvSpPr>
      </xdr:nvSpPr>
      <xdr:spPr bwMode="auto">
        <a:xfrm>
          <a:off x="4381500" y="5153025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104775</xdr:colOff>
      <xdr:row>27</xdr:row>
      <xdr:rowOff>152400</xdr:rowOff>
    </xdr:from>
    <xdr:to>
      <xdr:col>7</xdr:col>
      <xdr:colOff>323850</xdr:colOff>
      <xdr:row>28</xdr:row>
      <xdr:rowOff>0</xdr:rowOff>
    </xdr:to>
    <xdr:sp macro="" textlink="">
      <xdr:nvSpPr>
        <xdr:cNvPr id="62" name="Line 125"/>
        <xdr:cNvSpPr>
          <a:spLocks noChangeShapeType="1"/>
        </xdr:cNvSpPr>
      </xdr:nvSpPr>
      <xdr:spPr bwMode="auto">
        <a:xfrm flipV="1">
          <a:off x="4371975" y="4524375"/>
          <a:ext cx="219075" cy="95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104775</xdr:colOff>
      <xdr:row>28</xdr:row>
      <xdr:rowOff>152400</xdr:rowOff>
    </xdr:from>
    <xdr:to>
      <xdr:col>7</xdr:col>
      <xdr:colOff>323850</xdr:colOff>
      <xdr:row>28</xdr:row>
      <xdr:rowOff>152400</xdr:rowOff>
    </xdr:to>
    <xdr:sp macro="" textlink="">
      <xdr:nvSpPr>
        <xdr:cNvPr id="63" name="Line 126"/>
        <xdr:cNvSpPr>
          <a:spLocks noChangeShapeType="1"/>
        </xdr:cNvSpPr>
      </xdr:nvSpPr>
      <xdr:spPr bwMode="auto">
        <a:xfrm>
          <a:off x="4371975" y="4686300"/>
          <a:ext cx="2190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104775</xdr:colOff>
      <xdr:row>29</xdr:row>
      <xdr:rowOff>152400</xdr:rowOff>
    </xdr:from>
    <xdr:to>
      <xdr:col>7</xdr:col>
      <xdr:colOff>304800</xdr:colOff>
      <xdr:row>29</xdr:row>
      <xdr:rowOff>152400</xdr:rowOff>
    </xdr:to>
    <xdr:sp macro="" textlink="">
      <xdr:nvSpPr>
        <xdr:cNvPr id="64" name="Line 127"/>
        <xdr:cNvSpPr>
          <a:spLocks noChangeShapeType="1"/>
        </xdr:cNvSpPr>
      </xdr:nvSpPr>
      <xdr:spPr bwMode="auto">
        <a:xfrm>
          <a:off x="4371975" y="4848225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133350</xdr:colOff>
      <xdr:row>29</xdr:row>
      <xdr:rowOff>0</xdr:rowOff>
    </xdr:from>
    <xdr:to>
      <xdr:col>7</xdr:col>
      <xdr:colOff>333375</xdr:colOff>
      <xdr:row>29</xdr:row>
      <xdr:rowOff>0</xdr:rowOff>
    </xdr:to>
    <xdr:sp macro="" textlink="">
      <xdr:nvSpPr>
        <xdr:cNvPr id="65" name="Line 128"/>
        <xdr:cNvSpPr>
          <a:spLocks noChangeShapeType="1"/>
        </xdr:cNvSpPr>
      </xdr:nvSpPr>
      <xdr:spPr bwMode="auto">
        <a:xfrm>
          <a:off x="4400550" y="4695825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104775</xdr:colOff>
      <xdr:row>31</xdr:row>
      <xdr:rowOff>0</xdr:rowOff>
    </xdr:from>
    <xdr:to>
      <xdr:col>7</xdr:col>
      <xdr:colOff>304800</xdr:colOff>
      <xdr:row>31</xdr:row>
      <xdr:rowOff>0</xdr:rowOff>
    </xdr:to>
    <xdr:sp macro="" textlink="">
      <xdr:nvSpPr>
        <xdr:cNvPr id="66" name="Line 129"/>
        <xdr:cNvSpPr>
          <a:spLocks noChangeShapeType="1"/>
        </xdr:cNvSpPr>
      </xdr:nvSpPr>
      <xdr:spPr bwMode="auto">
        <a:xfrm>
          <a:off x="4371975" y="5019675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104775</xdr:colOff>
      <xdr:row>31</xdr:row>
      <xdr:rowOff>152400</xdr:rowOff>
    </xdr:from>
    <xdr:to>
      <xdr:col>7</xdr:col>
      <xdr:colOff>304800</xdr:colOff>
      <xdr:row>31</xdr:row>
      <xdr:rowOff>152400</xdr:rowOff>
    </xdr:to>
    <xdr:sp macro="" textlink="">
      <xdr:nvSpPr>
        <xdr:cNvPr id="67" name="Line 130"/>
        <xdr:cNvSpPr>
          <a:spLocks noChangeShapeType="1"/>
        </xdr:cNvSpPr>
      </xdr:nvSpPr>
      <xdr:spPr bwMode="auto">
        <a:xfrm>
          <a:off x="4371975" y="5172075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114300</xdr:colOff>
      <xdr:row>27</xdr:row>
      <xdr:rowOff>152400</xdr:rowOff>
    </xdr:from>
    <xdr:to>
      <xdr:col>7</xdr:col>
      <xdr:colOff>314325</xdr:colOff>
      <xdr:row>27</xdr:row>
      <xdr:rowOff>152400</xdr:rowOff>
    </xdr:to>
    <xdr:sp macro="" textlink="">
      <xdr:nvSpPr>
        <xdr:cNvPr id="68" name="Line 131"/>
        <xdr:cNvSpPr>
          <a:spLocks noChangeShapeType="1"/>
        </xdr:cNvSpPr>
      </xdr:nvSpPr>
      <xdr:spPr bwMode="auto">
        <a:xfrm>
          <a:off x="4381500" y="4524375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123825</xdr:colOff>
      <xdr:row>33</xdr:row>
      <xdr:rowOff>0</xdr:rowOff>
    </xdr:from>
    <xdr:to>
      <xdr:col>7</xdr:col>
      <xdr:colOff>323850</xdr:colOff>
      <xdr:row>33</xdr:row>
      <xdr:rowOff>0</xdr:rowOff>
    </xdr:to>
    <xdr:sp macro="" textlink="">
      <xdr:nvSpPr>
        <xdr:cNvPr id="69" name="Line 132"/>
        <xdr:cNvSpPr>
          <a:spLocks noChangeShapeType="1"/>
        </xdr:cNvSpPr>
      </xdr:nvSpPr>
      <xdr:spPr bwMode="auto">
        <a:xfrm>
          <a:off x="4391025" y="5343525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114300</xdr:colOff>
      <xdr:row>38</xdr:row>
      <xdr:rowOff>152400</xdr:rowOff>
    </xdr:from>
    <xdr:to>
      <xdr:col>7</xdr:col>
      <xdr:colOff>304800</xdr:colOff>
      <xdr:row>40</xdr:row>
      <xdr:rowOff>0</xdr:rowOff>
    </xdr:to>
    <xdr:sp macro="" textlink="">
      <xdr:nvSpPr>
        <xdr:cNvPr id="70" name="Freeform 136"/>
        <xdr:cNvSpPr>
          <a:spLocks/>
        </xdr:cNvSpPr>
      </xdr:nvSpPr>
      <xdr:spPr bwMode="auto">
        <a:xfrm>
          <a:off x="4381500" y="6305550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104775</xdr:colOff>
      <xdr:row>38</xdr:row>
      <xdr:rowOff>152400</xdr:rowOff>
    </xdr:from>
    <xdr:to>
      <xdr:col>7</xdr:col>
      <xdr:colOff>323850</xdr:colOff>
      <xdr:row>38</xdr:row>
      <xdr:rowOff>152400</xdr:rowOff>
    </xdr:to>
    <xdr:sp macro="" textlink="">
      <xdr:nvSpPr>
        <xdr:cNvPr id="71" name="Line 139"/>
        <xdr:cNvSpPr>
          <a:spLocks noChangeShapeType="1"/>
        </xdr:cNvSpPr>
      </xdr:nvSpPr>
      <xdr:spPr bwMode="auto">
        <a:xfrm>
          <a:off x="4371975" y="6305550"/>
          <a:ext cx="2190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104775</xdr:colOff>
      <xdr:row>39</xdr:row>
      <xdr:rowOff>152400</xdr:rowOff>
    </xdr:from>
    <xdr:to>
      <xdr:col>7</xdr:col>
      <xdr:colOff>304800</xdr:colOff>
      <xdr:row>39</xdr:row>
      <xdr:rowOff>152400</xdr:rowOff>
    </xdr:to>
    <xdr:sp macro="" textlink="">
      <xdr:nvSpPr>
        <xdr:cNvPr id="72" name="Line 140"/>
        <xdr:cNvSpPr>
          <a:spLocks noChangeShapeType="1"/>
        </xdr:cNvSpPr>
      </xdr:nvSpPr>
      <xdr:spPr bwMode="auto">
        <a:xfrm>
          <a:off x="4371975" y="6467475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133350</xdr:colOff>
      <xdr:row>39</xdr:row>
      <xdr:rowOff>0</xdr:rowOff>
    </xdr:from>
    <xdr:to>
      <xdr:col>7</xdr:col>
      <xdr:colOff>333375</xdr:colOff>
      <xdr:row>39</xdr:row>
      <xdr:rowOff>0</xdr:rowOff>
    </xdr:to>
    <xdr:sp macro="" textlink="">
      <xdr:nvSpPr>
        <xdr:cNvPr id="73" name="Line 141"/>
        <xdr:cNvSpPr>
          <a:spLocks noChangeShapeType="1"/>
        </xdr:cNvSpPr>
      </xdr:nvSpPr>
      <xdr:spPr bwMode="auto">
        <a:xfrm>
          <a:off x="4400550" y="6315075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104775</xdr:colOff>
      <xdr:row>41</xdr:row>
      <xdr:rowOff>0</xdr:rowOff>
    </xdr:from>
    <xdr:to>
      <xdr:col>7</xdr:col>
      <xdr:colOff>304800</xdr:colOff>
      <xdr:row>41</xdr:row>
      <xdr:rowOff>0</xdr:rowOff>
    </xdr:to>
    <xdr:sp macro="" textlink="">
      <xdr:nvSpPr>
        <xdr:cNvPr id="74" name="Line 142"/>
        <xdr:cNvSpPr>
          <a:spLocks noChangeShapeType="1"/>
        </xdr:cNvSpPr>
      </xdr:nvSpPr>
      <xdr:spPr bwMode="auto">
        <a:xfrm>
          <a:off x="4371975" y="6638925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104775</xdr:colOff>
      <xdr:row>41</xdr:row>
      <xdr:rowOff>152400</xdr:rowOff>
    </xdr:from>
    <xdr:to>
      <xdr:col>7</xdr:col>
      <xdr:colOff>304800</xdr:colOff>
      <xdr:row>41</xdr:row>
      <xdr:rowOff>152400</xdr:rowOff>
    </xdr:to>
    <xdr:sp macro="" textlink="">
      <xdr:nvSpPr>
        <xdr:cNvPr id="75" name="Line 143"/>
        <xdr:cNvSpPr>
          <a:spLocks noChangeShapeType="1"/>
        </xdr:cNvSpPr>
      </xdr:nvSpPr>
      <xdr:spPr bwMode="auto">
        <a:xfrm>
          <a:off x="4371975" y="6791325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114300</xdr:colOff>
      <xdr:row>45</xdr:row>
      <xdr:rowOff>152400</xdr:rowOff>
    </xdr:from>
    <xdr:to>
      <xdr:col>7</xdr:col>
      <xdr:colOff>304800</xdr:colOff>
      <xdr:row>47</xdr:row>
      <xdr:rowOff>0</xdr:rowOff>
    </xdr:to>
    <xdr:sp macro="" textlink="">
      <xdr:nvSpPr>
        <xdr:cNvPr id="76" name="Freeform 144"/>
        <xdr:cNvSpPr>
          <a:spLocks/>
        </xdr:cNvSpPr>
      </xdr:nvSpPr>
      <xdr:spPr bwMode="auto">
        <a:xfrm>
          <a:off x="4381500" y="7439025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114300</xdr:colOff>
      <xdr:row>46</xdr:row>
      <xdr:rowOff>133350</xdr:rowOff>
    </xdr:from>
    <xdr:to>
      <xdr:col>7</xdr:col>
      <xdr:colOff>304800</xdr:colOff>
      <xdr:row>47</xdr:row>
      <xdr:rowOff>142875</xdr:rowOff>
    </xdr:to>
    <xdr:sp macro="" textlink="">
      <xdr:nvSpPr>
        <xdr:cNvPr id="77" name="Freeform 149"/>
        <xdr:cNvSpPr>
          <a:spLocks/>
        </xdr:cNvSpPr>
      </xdr:nvSpPr>
      <xdr:spPr bwMode="auto">
        <a:xfrm>
          <a:off x="4381500" y="7581900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104775</xdr:colOff>
      <xdr:row>43</xdr:row>
      <xdr:rowOff>152400</xdr:rowOff>
    </xdr:from>
    <xdr:to>
      <xdr:col>7</xdr:col>
      <xdr:colOff>323850</xdr:colOff>
      <xdr:row>43</xdr:row>
      <xdr:rowOff>152400</xdr:rowOff>
    </xdr:to>
    <xdr:sp macro="" textlink="">
      <xdr:nvSpPr>
        <xdr:cNvPr id="78" name="Line 150"/>
        <xdr:cNvSpPr>
          <a:spLocks noChangeShapeType="1"/>
        </xdr:cNvSpPr>
      </xdr:nvSpPr>
      <xdr:spPr bwMode="auto">
        <a:xfrm>
          <a:off x="4371975" y="7115175"/>
          <a:ext cx="2190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104775</xdr:colOff>
      <xdr:row>44</xdr:row>
      <xdr:rowOff>152400</xdr:rowOff>
    </xdr:from>
    <xdr:to>
      <xdr:col>7</xdr:col>
      <xdr:colOff>304800</xdr:colOff>
      <xdr:row>44</xdr:row>
      <xdr:rowOff>152400</xdr:rowOff>
    </xdr:to>
    <xdr:sp macro="" textlink="">
      <xdr:nvSpPr>
        <xdr:cNvPr id="79" name="Line 151"/>
        <xdr:cNvSpPr>
          <a:spLocks noChangeShapeType="1"/>
        </xdr:cNvSpPr>
      </xdr:nvSpPr>
      <xdr:spPr bwMode="auto">
        <a:xfrm>
          <a:off x="4371975" y="7277100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133350</xdr:colOff>
      <xdr:row>44</xdr:row>
      <xdr:rowOff>0</xdr:rowOff>
    </xdr:from>
    <xdr:to>
      <xdr:col>7</xdr:col>
      <xdr:colOff>333375</xdr:colOff>
      <xdr:row>44</xdr:row>
      <xdr:rowOff>0</xdr:rowOff>
    </xdr:to>
    <xdr:sp macro="" textlink="">
      <xdr:nvSpPr>
        <xdr:cNvPr id="80" name="Line 152"/>
        <xdr:cNvSpPr>
          <a:spLocks noChangeShapeType="1"/>
        </xdr:cNvSpPr>
      </xdr:nvSpPr>
      <xdr:spPr bwMode="auto">
        <a:xfrm>
          <a:off x="4400550" y="7124700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104775</xdr:colOff>
      <xdr:row>46</xdr:row>
      <xdr:rowOff>0</xdr:rowOff>
    </xdr:from>
    <xdr:to>
      <xdr:col>7</xdr:col>
      <xdr:colOff>304800</xdr:colOff>
      <xdr:row>46</xdr:row>
      <xdr:rowOff>0</xdr:rowOff>
    </xdr:to>
    <xdr:sp macro="" textlink="">
      <xdr:nvSpPr>
        <xdr:cNvPr id="81" name="Line 153"/>
        <xdr:cNvSpPr>
          <a:spLocks noChangeShapeType="1"/>
        </xdr:cNvSpPr>
      </xdr:nvSpPr>
      <xdr:spPr bwMode="auto">
        <a:xfrm>
          <a:off x="4371975" y="7448550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104775</xdr:colOff>
      <xdr:row>46</xdr:row>
      <xdr:rowOff>152400</xdr:rowOff>
    </xdr:from>
    <xdr:to>
      <xdr:col>7</xdr:col>
      <xdr:colOff>304800</xdr:colOff>
      <xdr:row>46</xdr:row>
      <xdr:rowOff>152400</xdr:rowOff>
    </xdr:to>
    <xdr:sp macro="" textlink="">
      <xdr:nvSpPr>
        <xdr:cNvPr id="82" name="Line 154"/>
        <xdr:cNvSpPr>
          <a:spLocks noChangeShapeType="1"/>
        </xdr:cNvSpPr>
      </xdr:nvSpPr>
      <xdr:spPr bwMode="auto">
        <a:xfrm>
          <a:off x="4371975" y="7600950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114300</xdr:colOff>
      <xdr:row>45</xdr:row>
      <xdr:rowOff>152400</xdr:rowOff>
    </xdr:from>
    <xdr:to>
      <xdr:col>7</xdr:col>
      <xdr:colOff>304800</xdr:colOff>
      <xdr:row>47</xdr:row>
      <xdr:rowOff>0</xdr:rowOff>
    </xdr:to>
    <xdr:sp macro="" textlink="">
      <xdr:nvSpPr>
        <xdr:cNvPr id="83" name="Freeform 158"/>
        <xdr:cNvSpPr>
          <a:spLocks/>
        </xdr:cNvSpPr>
      </xdr:nvSpPr>
      <xdr:spPr bwMode="auto">
        <a:xfrm>
          <a:off x="4381500" y="7439025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114300</xdr:colOff>
      <xdr:row>48</xdr:row>
      <xdr:rowOff>133350</xdr:rowOff>
    </xdr:from>
    <xdr:to>
      <xdr:col>7</xdr:col>
      <xdr:colOff>304800</xdr:colOff>
      <xdr:row>49</xdr:row>
      <xdr:rowOff>142875</xdr:rowOff>
    </xdr:to>
    <xdr:sp macro="" textlink="">
      <xdr:nvSpPr>
        <xdr:cNvPr id="84" name="Freeform 160"/>
        <xdr:cNvSpPr>
          <a:spLocks/>
        </xdr:cNvSpPr>
      </xdr:nvSpPr>
      <xdr:spPr bwMode="auto">
        <a:xfrm>
          <a:off x="4381500" y="7905750"/>
          <a:ext cx="190500" cy="171450"/>
        </a:xfrm>
        <a:custGeom>
          <a:avLst/>
          <a:gdLst>
            <a:gd name="T0" fmla="*/ 0 w 20"/>
            <a:gd name="T1" fmla="*/ 17 h 18"/>
            <a:gd name="T2" fmla="*/ 11 w 20"/>
            <a:gd name="T3" fmla="*/ 0 h 18"/>
            <a:gd name="T4" fmla="*/ 20 w 20"/>
            <a:gd name="T5" fmla="*/ 18 h 1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18">
              <a:moveTo>
                <a:pt x="0" y="17"/>
              </a:moveTo>
              <a:cubicBezTo>
                <a:pt x="4" y="8"/>
                <a:pt x="8" y="0"/>
                <a:pt x="11" y="0"/>
              </a:cubicBezTo>
              <a:cubicBezTo>
                <a:pt x="14" y="0"/>
                <a:pt x="18" y="15"/>
                <a:pt x="20" y="18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104775</xdr:colOff>
      <xdr:row>45</xdr:row>
      <xdr:rowOff>152400</xdr:rowOff>
    </xdr:from>
    <xdr:to>
      <xdr:col>7</xdr:col>
      <xdr:colOff>323850</xdr:colOff>
      <xdr:row>45</xdr:row>
      <xdr:rowOff>152400</xdr:rowOff>
    </xdr:to>
    <xdr:sp macro="" textlink="">
      <xdr:nvSpPr>
        <xdr:cNvPr id="85" name="Line 161"/>
        <xdr:cNvSpPr>
          <a:spLocks noChangeShapeType="1"/>
        </xdr:cNvSpPr>
      </xdr:nvSpPr>
      <xdr:spPr bwMode="auto">
        <a:xfrm>
          <a:off x="4371975" y="7439025"/>
          <a:ext cx="2190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104775</xdr:colOff>
      <xdr:row>49</xdr:row>
      <xdr:rowOff>0</xdr:rowOff>
    </xdr:from>
    <xdr:to>
      <xdr:col>7</xdr:col>
      <xdr:colOff>304800</xdr:colOff>
      <xdr:row>49</xdr:row>
      <xdr:rowOff>0</xdr:rowOff>
    </xdr:to>
    <xdr:sp macro="" textlink="">
      <xdr:nvSpPr>
        <xdr:cNvPr id="86" name="Line 162"/>
        <xdr:cNvSpPr>
          <a:spLocks noChangeShapeType="1"/>
        </xdr:cNvSpPr>
      </xdr:nvSpPr>
      <xdr:spPr bwMode="auto">
        <a:xfrm>
          <a:off x="4371975" y="7934325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133350</xdr:colOff>
      <xdr:row>46</xdr:row>
      <xdr:rowOff>0</xdr:rowOff>
    </xdr:from>
    <xdr:to>
      <xdr:col>7</xdr:col>
      <xdr:colOff>333375</xdr:colOff>
      <xdr:row>46</xdr:row>
      <xdr:rowOff>0</xdr:rowOff>
    </xdr:to>
    <xdr:sp macro="" textlink="">
      <xdr:nvSpPr>
        <xdr:cNvPr id="87" name="Line 163"/>
        <xdr:cNvSpPr>
          <a:spLocks noChangeShapeType="1"/>
        </xdr:cNvSpPr>
      </xdr:nvSpPr>
      <xdr:spPr bwMode="auto">
        <a:xfrm>
          <a:off x="4400550" y="7448550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104775</xdr:colOff>
      <xdr:row>48</xdr:row>
      <xdr:rowOff>0</xdr:rowOff>
    </xdr:from>
    <xdr:to>
      <xdr:col>7</xdr:col>
      <xdr:colOff>304800</xdr:colOff>
      <xdr:row>48</xdr:row>
      <xdr:rowOff>0</xdr:rowOff>
    </xdr:to>
    <xdr:sp macro="" textlink="">
      <xdr:nvSpPr>
        <xdr:cNvPr id="88" name="Line 164"/>
        <xdr:cNvSpPr>
          <a:spLocks noChangeShapeType="1"/>
        </xdr:cNvSpPr>
      </xdr:nvSpPr>
      <xdr:spPr bwMode="auto">
        <a:xfrm>
          <a:off x="4371975" y="7772400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114300</xdr:colOff>
      <xdr:row>43</xdr:row>
      <xdr:rowOff>0</xdr:rowOff>
    </xdr:from>
    <xdr:to>
      <xdr:col>7</xdr:col>
      <xdr:colOff>314325</xdr:colOff>
      <xdr:row>43</xdr:row>
      <xdr:rowOff>0</xdr:rowOff>
    </xdr:to>
    <xdr:sp macro="" textlink="">
      <xdr:nvSpPr>
        <xdr:cNvPr id="89" name="Line 165"/>
        <xdr:cNvSpPr>
          <a:spLocks noChangeShapeType="1"/>
        </xdr:cNvSpPr>
      </xdr:nvSpPr>
      <xdr:spPr bwMode="auto">
        <a:xfrm>
          <a:off x="4381500" y="6962775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104775</xdr:colOff>
      <xdr:row>37</xdr:row>
      <xdr:rowOff>152400</xdr:rowOff>
    </xdr:from>
    <xdr:to>
      <xdr:col>7</xdr:col>
      <xdr:colOff>304800</xdr:colOff>
      <xdr:row>37</xdr:row>
      <xdr:rowOff>152400</xdr:rowOff>
    </xdr:to>
    <xdr:sp macro="" textlink="">
      <xdr:nvSpPr>
        <xdr:cNvPr id="90" name="Line 166"/>
        <xdr:cNvSpPr>
          <a:spLocks noChangeShapeType="1"/>
        </xdr:cNvSpPr>
      </xdr:nvSpPr>
      <xdr:spPr bwMode="auto">
        <a:xfrm>
          <a:off x="4371975" y="6143625"/>
          <a:ext cx="200025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400050</xdr:colOff>
      <xdr:row>46</xdr:row>
      <xdr:rowOff>104775</xdr:rowOff>
    </xdr:from>
    <xdr:to>
      <xdr:col>8</xdr:col>
      <xdr:colOff>190500</xdr:colOff>
      <xdr:row>47</xdr:row>
      <xdr:rowOff>28575</xdr:rowOff>
    </xdr:to>
    <xdr:sp macro="" textlink="">
      <xdr:nvSpPr>
        <xdr:cNvPr id="91" name="Line 167"/>
        <xdr:cNvSpPr>
          <a:spLocks noChangeShapeType="1"/>
        </xdr:cNvSpPr>
      </xdr:nvSpPr>
      <xdr:spPr bwMode="auto">
        <a:xfrm flipH="1" flipV="1">
          <a:off x="4667250" y="7553325"/>
          <a:ext cx="400050" cy="857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600075</xdr:colOff>
      <xdr:row>43</xdr:row>
      <xdr:rowOff>76200</xdr:rowOff>
    </xdr:from>
    <xdr:to>
      <xdr:col>7</xdr:col>
      <xdr:colOff>600075</xdr:colOff>
      <xdr:row>43</xdr:row>
      <xdr:rowOff>76200</xdr:rowOff>
    </xdr:to>
    <xdr:sp macro="" textlink="">
      <xdr:nvSpPr>
        <xdr:cNvPr id="92" name="Line 169"/>
        <xdr:cNvSpPr>
          <a:spLocks noChangeShapeType="1"/>
        </xdr:cNvSpPr>
      </xdr:nvSpPr>
      <xdr:spPr bwMode="auto">
        <a:xfrm>
          <a:off x="3038475" y="7038975"/>
          <a:ext cx="1828800" cy="0"/>
        </a:xfrm>
        <a:prstGeom prst="line">
          <a:avLst/>
        </a:prstGeom>
        <a:noFill/>
        <a:ln w="381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27</xdr:row>
      <xdr:rowOff>76200</xdr:rowOff>
    </xdr:from>
    <xdr:to>
      <xdr:col>8</xdr:col>
      <xdr:colOff>0</xdr:colOff>
      <xdr:row>27</xdr:row>
      <xdr:rowOff>76200</xdr:rowOff>
    </xdr:to>
    <xdr:sp macro="" textlink="">
      <xdr:nvSpPr>
        <xdr:cNvPr id="93" name="Line 170"/>
        <xdr:cNvSpPr>
          <a:spLocks noChangeShapeType="1"/>
        </xdr:cNvSpPr>
      </xdr:nvSpPr>
      <xdr:spPr bwMode="auto">
        <a:xfrm>
          <a:off x="3048000" y="4448175"/>
          <a:ext cx="1828800" cy="0"/>
        </a:xfrm>
        <a:prstGeom prst="line">
          <a:avLst/>
        </a:prstGeom>
        <a:noFill/>
        <a:ln w="381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295275</xdr:colOff>
      <xdr:row>45</xdr:row>
      <xdr:rowOff>9525</xdr:rowOff>
    </xdr:from>
    <xdr:to>
      <xdr:col>7</xdr:col>
      <xdr:colOff>19050</xdr:colOff>
      <xdr:row>47</xdr:row>
      <xdr:rowOff>95250</xdr:rowOff>
    </xdr:to>
    <xdr:sp macro="" textlink="">
      <xdr:nvSpPr>
        <xdr:cNvPr id="94" name="Text Box 171"/>
        <xdr:cNvSpPr txBox="1">
          <a:spLocks noChangeArrowheads="1"/>
        </xdr:cNvSpPr>
      </xdr:nvSpPr>
      <xdr:spPr bwMode="auto">
        <a:xfrm>
          <a:off x="3343275" y="7296150"/>
          <a:ext cx="942975" cy="4095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sz="850" b="1" i="0" u="none" strike="noStrike" baseline="0">
              <a:solidFill>
                <a:srgbClr val="000000"/>
              </a:solidFill>
              <a:latin typeface="MS Sans Serif"/>
            </a:rPr>
            <a:t>Grounded at</a:t>
          </a:r>
        </a:p>
        <a:p>
          <a:pPr algn="ctr" rtl="0">
            <a:defRPr sz="1000"/>
          </a:pPr>
          <a:r>
            <a:rPr lang="en-US" sz="850" b="1" i="0" u="none" strike="noStrike" baseline="0">
              <a:solidFill>
                <a:srgbClr val="000000"/>
              </a:solidFill>
              <a:latin typeface="MS Sans Serif"/>
            </a:rPr>
            <a:t>center of </a:t>
          </a:r>
        </a:p>
        <a:p>
          <a:pPr algn="ctr" rtl="0">
            <a:defRPr sz="1000"/>
          </a:pPr>
          <a:r>
            <a:rPr lang="en-US" sz="850" b="1" i="0" u="none" strike="noStrike" baseline="0">
              <a:solidFill>
                <a:srgbClr val="000000"/>
              </a:solidFill>
              <a:latin typeface="MS Sans Serif"/>
            </a:rPr>
            <a:t>element</a:t>
          </a:r>
        </a:p>
      </xdr:txBody>
    </xdr:sp>
    <xdr:clientData/>
  </xdr:twoCellAnchor>
  <xdr:twoCellAnchor>
    <xdr:from>
      <xdr:col>5</xdr:col>
      <xdr:colOff>66675</xdr:colOff>
      <xdr:row>27</xdr:row>
      <xdr:rowOff>133350</xdr:rowOff>
    </xdr:from>
    <xdr:to>
      <xdr:col>5</xdr:col>
      <xdr:colOff>276225</xdr:colOff>
      <xdr:row>28</xdr:row>
      <xdr:rowOff>76200</xdr:rowOff>
    </xdr:to>
    <xdr:sp macro="" textlink="">
      <xdr:nvSpPr>
        <xdr:cNvPr id="95" name="Line 172"/>
        <xdr:cNvSpPr>
          <a:spLocks noChangeShapeType="1"/>
        </xdr:cNvSpPr>
      </xdr:nvSpPr>
      <xdr:spPr bwMode="auto">
        <a:xfrm flipH="1" flipV="1">
          <a:off x="3114675" y="4505325"/>
          <a:ext cx="209550" cy="104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66675</xdr:colOff>
      <xdr:row>43</xdr:row>
      <xdr:rowOff>123825</xdr:rowOff>
    </xdr:from>
    <xdr:to>
      <xdr:col>5</xdr:col>
      <xdr:colOff>295275</xdr:colOff>
      <xdr:row>45</xdr:row>
      <xdr:rowOff>0</xdr:rowOff>
    </xdr:to>
    <xdr:sp macro="" textlink="">
      <xdr:nvSpPr>
        <xdr:cNvPr id="96" name="Line 173"/>
        <xdr:cNvSpPr>
          <a:spLocks noChangeShapeType="1"/>
        </xdr:cNvSpPr>
      </xdr:nvSpPr>
      <xdr:spPr bwMode="auto">
        <a:xfrm flipH="1" flipV="1">
          <a:off x="3114675" y="7086600"/>
          <a:ext cx="228600" cy="2000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276225</xdr:colOff>
      <xdr:row>28</xdr:row>
      <xdr:rowOff>85725</xdr:rowOff>
    </xdr:from>
    <xdr:to>
      <xdr:col>7</xdr:col>
      <xdr:colOff>0</xdr:colOff>
      <xdr:row>31</xdr:row>
      <xdr:rowOff>9525</xdr:rowOff>
    </xdr:to>
    <xdr:sp macro="" textlink="">
      <xdr:nvSpPr>
        <xdr:cNvPr id="97" name="Text Box 174"/>
        <xdr:cNvSpPr txBox="1">
          <a:spLocks noChangeArrowheads="1"/>
        </xdr:cNvSpPr>
      </xdr:nvSpPr>
      <xdr:spPr bwMode="auto">
        <a:xfrm>
          <a:off x="3324225" y="4619625"/>
          <a:ext cx="942975" cy="4095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sz="850" b="1" i="0" u="none" strike="noStrike" baseline="0">
              <a:solidFill>
                <a:srgbClr val="000000"/>
              </a:solidFill>
              <a:latin typeface="MS Sans Serif"/>
            </a:rPr>
            <a:t>Grounded at</a:t>
          </a:r>
        </a:p>
        <a:p>
          <a:pPr algn="ctr" rtl="0">
            <a:defRPr sz="1000"/>
          </a:pPr>
          <a:r>
            <a:rPr lang="en-US" sz="850" b="1" i="0" u="none" strike="noStrike" baseline="0">
              <a:solidFill>
                <a:srgbClr val="000000"/>
              </a:solidFill>
              <a:latin typeface="MS Sans Serif"/>
            </a:rPr>
            <a:t>center of </a:t>
          </a:r>
        </a:p>
        <a:p>
          <a:pPr algn="ctr" rtl="0">
            <a:defRPr sz="1000"/>
          </a:pPr>
          <a:r>
            <a:rPr lang="en-US" sz="850" b="1" i="0" u="none" strike="noStrike" baseline="0">
              <a:solidFill>
                <a:srgbClr val="000000"/>
              </a:solidFill>
              <a:latin typeface="MS Sans Serif"/>
            </a:rPr>
            <a:t>element</a:t>
          </a:r>
        </a:p>
      </xdr:txBody>
    </xdr:sp>
    <xdr:clientData/>
  </xdr:twoCellAnchor>
  <xdr:twoCellAnchor>
    <xdr:from>
      <xdr:col>5</xdr:col>
      <xdr:colOff>47625</xdr:colOff>
      <xdr:row>37</xdr:row>
      <xdr:rowOff>85725</xdr:rowOff>
    </xdr:from>
    <xdr:to>
      <xdr:col>6</xdr:col>
      <xdr:colOff>0</xdr:colOff>
      <xdr:row>37</xdr:row>
      <xdr:rowOff>85725</xdr:rowOff>
    </xdr:to>
    <xdr:sp macro="" textlink="">
      <xdr:nvSpPr>
        <xdr:cNvPr id="98" name="Line 175"/>
        <xdr:cNvSpPr>
          <a:spLocks noChangeShapeType="1"/>
        </xdr:cNvSpPr>
      </xdr:nvSpPr>
      <xdr:spPr bwMode="auto">
        <a:xfrm flipH="1">
          <a:off x="3095625" y="6076950"/>
          <a:ext cx="5619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381000</xdr:colOff>
      <xdr:row>37</xdr:row>
      <xdr:rowOff>85725</xdr:rowOff>
    </xdr:from>
    <xdr:to>
      <xdr:col>7</xdr:col>
      <xdr:colOff>581025</xdr:colOff>
      <xdr:row>37</xdr:row>
      <xdr:rowOff>85725</xdr:rowOff>
    </xdr:to>
    <xdr:sp macro="" textlink="">
      <xdr:nvSpPr>
        <xdr:cNvPr id="99" name="Line 178"/>
        <xdr:cNvSpPr>
          <a:spLocks noChangeShapeType="1"/>
        </xdr:cNvSpPr>
      </xdr:nvSpPr>
      <xdr:spPr bwMode="auto">
        <a:xfrm>
          <a:off x="4038600" y="6076950"/>
          <a:ext cx="8096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114300</xdr:colOff>
      <xdr:row>33</xdr:row>
      <xdr:rowOff>0</xdr:rowOff>
    </xdr:from>
    <xdr:to>
      <xdr:col>9</xdr:col>
      <xdr:colOff>400050</xdr:colOff>
      <xdr:row>33</xdr:row>
      <xdr:rowOff>85725</xdr:rowOff>
    </xdr:to>
    <xdr:sp macro="" textlink="">
      <xdr:nvSpPr>
        <xdr:cNvPr id="100" name="Line 180"/>
        <xdr:cNvSpPr>
          <a:spLocks noChangeShapeType="1"/>
        </xdr:cNvSpPr>
      </xdr:nvSpPr>
      <xdr:spPr bwMode="auto">
        <a:xfrm flipH="1">
          <a:off x="5600700" y="5343525"/>
          <a:ext cx="285750" cy="857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57150</xdr:colOff>
      <xdr:row>42</xdr:row>
      <xdr:rowOff>66675</xdr:rowOff>
    </xdr:from>
    <xdr:to>
      <xdr:col>5</xdr:col>
      <xdr:colOff>238125</xdr:colOff>
      <xdr:row>42</xdr:row>
      <xdr:rowOff>66675</xdr:rowOff>
    </xdr:to>
    <xdr:sp macro="" textlink="">
      <xdr:nvSpPr>
        <xdr:cNvPr id="101" name="Line 181"/>
        <xdr:cNvSpPr>
          <a:spLocks noChangeShapeType="1"/>
        </xdr:cNvSpPr>
      </xdr:nvSpPr>
      <xdr:spPr bwMode="auto">
        <a:xfrm flipH="1">
          <a:off x="3105150" y="6867525"/>
          <a:ext cx="1809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76200</xdr:colOff>
      <xdr:row>42</xdr:row>
      <xdr:rowOff>85725</xdr:rowOff>
    </xdr:from>
    <xdr:to>
      <xdr:col>7</xdr:col>
      <xdr:colOff>57150</xdr:colOff>
      <xdr:row>42</xdr:row>
      <xdr:rowOff>85725</xdr:rowOff>
    </xdr:to>
    <xdr:sp macro="" textlink="">
      <xdr:nvSpPr>
        <xdr:cNvPr id="102" name="Line 182"/>
        <xdr:cNvSpPr>
          <a:spLocks noChangeShapeType="1"/>
        </xdr:cNvSpPr>
      </xdr:nvSpPr>
      <xdr:spPr bwMode="auto">
        <a:xfrm>
          <a:off x="3733800" y="6886575"/>
          <a:ext cx="5905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47625</xdr:colOff>
      <xdr:row>26</xdr:row>
      <xdr:rowOff>85725</xdr:rowOff>
    </xdr:from>
    <xdr:to>
      <xdr:col>5</xdr:col>
      <xdr:colOff>247650</xdr:colOff>
      <xdr:row>26</xdr:row>
      <xdr:rowOff>85725</xdr:rowOff>
    </xdr:to>
    <xdr:sp macro="" textlink="">
      <xdr:nvSpPr>
        <xdr:cNvPr id="103" name="Line 183"/>
        <xdr:cNvSpPr>
          <a:spLocks noChangeShapeType="1"/>
        </xdr:cNvSpPr>
      </xdr:nvSpPr>
      <xdr:spPr bwMode="auto">
        <a:xfrm flipH="1">
          <a:off x="3095625" y="4295775"/>
          <a:ext cx="2000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66675</xdr:colOff>
      <xdr:row>26</xdr:row>
      <xdr:rowOff>104775</xdr:rowOff>
    </xdr:from>
    <xdr:to>
      <xdr:col>7</xdr:col>
      <xdr:colOff>38100</xdr:colOff>
      <xdr:row>26</xdr:row>
      <xdr:rowOff>104775</xdr:rowOff>
    </xdr:to>
    <xdr:sp macro="" textlink="">
      <xdr:nvSpPr>
        <xdr:cNvPr id="104" name="Line 184"/>
        <xdr:cNvSpPr>
          <a:spLocks noChangeShapeType="1"/>
        </xdr:cNvSpPr>
      </xdr:nvSpPr>
      <xdr:spPr bwMode="auto">
        <a:xfrm>
          <a:off x="3724275" y="4314825"/>
          <a:ext cx="5810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38100</xdr:colOff>
      <xdr:row>4</xdr:row>
      <xdr:rowOff>28575</xdr:rowOff>
    </xdr:from>
    <xdr:to>
      <xdr:col>25</xdr:col>
      <xdr:colOff>95250</xdr:colOff>
      <xdr:row>4</xdr:row>
      <xdr:rowOff>161925</xdr:rowOff>
    </xdr:to>
    <xdr:sp macro="" textlink="">
      <xdr:nvSpPr>
        <xdr:cNvPr id="2" name="Line 71"/>
        <xdr:cNvSpPr>
          <a:spLocks noChangeShapeType="1"/>
        </xdr:cNvSpPr>
      </xdr:nvSpPr>
      <xdr:spPr bwMode="auto">
        <a:xfrm flipH="1">
          <a:off x="13449300" y="790575"/>
          <a:ext cx="1885950" cy="1333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285750</xdr:colOff>
      <xdr:row>27</xdr:row>
      <xdr:rowOff>0</xdr:rowOff>
    </xdr:from>
    <xdr:to>
      <xdr:col>3</xdr:col>
      <xdr:colOff>0</xdr:colOff>
      <xdr:row>27</xdr:row>
      <xdr:rowOff>0</xdr:rowOff>
    </xdr:to>
    <xdr:sp macro="" textlink="">
      <xdr:nvSpPr>
        <xdr:cNvPr id="3" name="Line 72"/>
        <xdr:cNvSpPr>
          <a:spLocks noChangeShapeType="1"/>
        </xdr:cNvSpPr>
      </xdr:nvSpPr>
      <xdr:spPr bwMode="auto">
        <a:xfrm>
          <a:off x="1504950" y="5143500"/>
          <a:ext cx="3238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38100</xdr:colOff>
      <xdr:row>27</xdr:row>
      <xdr:rowOff>28575</xdr:rowOff>
    </xdr:from>
    <xdr:to>
      <xdr:col>6</xdr:col>
      <xdr:colOff>142875</xdr:colOff>
      <xdr:row>27</xdr:row>
      <xdr:rowOff>104775</xdr:rowOff>
    </xdr:to>
    <xdr:sp macro="" textlink="">
      <xdr:nvSpPr>
        <xdr:cNvPr id="4" name="Oval 74"/>
        <xdr:cNvSpPr>
          <a:spLocks noChangeArrowheads="1"/>
        </xdr:cNvSpPr>
      </xdr:nvSpPr>
      <xdr:spPr bwMode="auto">
        <a:xfrm>
          <a:off x="3695700" y="5172075"/>
          <a:ext cx="104775" cy="762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28</xdr:row>
      <xdr:rowOff>114300</xdr:rowOff>
    </xdr:from>
    <xdr:to>
      <xdr:col>8</xdr:col>
      <xdr:colOff>0</xdr:colOff>
      <xdr:row>29</xdr:row>
      <xdr:rowOff>28575</xdr:rowOff>
    </xdr:to>
    <xdr:sp macro="" textlink="">
      <xdr:nvSpPr>
        <xdr:cNvPr id="5" name="Oval 75"/>
        <xdr:cNvSpPr>
          <a:spLocks noChangeArrowheads="1"/>
        </xdr:cNvSpPr>
      </xdr:nvSpPr>
      <xdr:spPr bwMode="auto">
        <a:xfrm>
          <a:off x="4314825" y="5448300"/>
          <a:ext cx="561975" cy="10477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6</xdr:col>
      <xdr:colOff>152400</xdr:colOff>
      <xdr:row>27</xdr:row>
      <xdr:rowOff>38100</xdr:rowOff>
    </xdr:from>
    <xdr:to>
      <xdr:col>7</xdr:col>
      <xdr:colOff>142875</xdr:colOff>
      <xdr:row>28</xdr:row>
      <xdr:rowOff>133350</xdr:rowOff>
    </xdr:to>
    <xdr:sp macro="" textlink="">
      <xdr:nvSpPr>
        <xdr:cNvPr id="6" name="Line 76"/>
        <xdr:cNvSpPr>
          <a:spLocks noChangeShapeType="1"/>
        </xdr:cNvSpPr>
      </xdr:nvSpPr>
      <xdr:spPr bwMode="auto">
        <a:xfrm>
          <a:off x="3810000" y="5181600"/>
          <a:ext cx="600075" cy="28575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66675</xdr:colOff>
      <xdr:row>27</xdr:row>
      <xdr:rowOff>95250</xdr:rowOff>
    </xdr:from>
    <xdr:to>
      <xdr:col>7</xdr:col>
      <xdr:colOff>47625</xdr:colOff>
      <xdr:row>29</xdr:row>
      <xdr:rowOff>0</xdr:rowOff>
    </xdr:to>
    <xdr:sp macro="" textlink="">
      <xdr:nvSpPr>
        <xdr:cNvPr id="7" name="Line 77"/>
        <xdr:cNvSpPr>
          <a:spLocks noChangeShapeType="1"/>
        </xdr:cNvSpPr>
      </xdr:nvSpPr>
      <xdr:spPr bwMode="auto">
        <a:xfrm>
          <a:off x="3724275" y="5238750"/>
          <a:ext cx="590550" cy="28575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26</xdr:row>
      <xdr:rowOff>142875</xdr:rowOff>
    </xdr:from>
    <xdr:to>
      <xdr:col>6</xdr:col>
      <xdr:colOff>142875</xdr:colOff>
      <xdr:row>27</xdr:row>
      <xdr:rowOff>38100</xdr:rowOff>
    </xdr:to>
    <xdr:sp macro="" textlink="">
      <xdr:nvSpPr>
        <xdr:cNvPr id="8" name="Line 78"/>
        <xdr:cNvSpPr>
          <a:spLocks noChangeShapeType="1"/>
        </xdr:cNvSpPr>
      </xdr:nvSpPr>
      <xdr:spPr bwMode="auto">
        <a:xfrm>
          <a:off x="3657600" y="5095875"/>
          <a:ext cx="142875" cy="85725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27</xdr:row>
      <xdr:rowOff>9525</xdr:rowOff>
    </xdr:from>
    <xdr:to>
      <xdr:col>6</xdr:col>
      <xdr:colOff>104775</xdr:colOff>
      <xdr:row>27</xdr:row>
      <xdr:rowOff>66675</xdr:rowOff>
    </xdr:to>
    <xdr:sp macro="" textlink="">
      <xdr:nvSpPr>
        <xdr:cNvPr id="9" name="Line 79"/>
        <xdr:cNvSpPr>
          <a:spLocks noChangeShapeType="1"/>
        </xdr:cNvSpPr>
      </xdr:nvSpPr>
      <xdr:spPr bwMode="auto">
        <a:xfrm>
          <a:off x="2438400" y="5153025"/>
          <a:ext cx="1323975" cy="5715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85725</xdr:colOff>
      <xdr:row>4</xdr:row>
      <xdr:rowOff>0</xdr:rowOff>
    </xdr:from>
    <xdr:to>
      <xdr:col>7</xdr:col>
      <xdr:colOff>0</xdr:colOff>
      <xdr:row>4</xdr:row>
      <xdr:rowOff>0</xdr:rowOff>
    </xdr:to>
    <xdr:sp macro="" textlink="">
      <xdr:nvSpPr>
        <xdr:cNvPr id="10" name="Line 81"/>
        <xdr:cNvSpPr>
          <a:spLocks noChangeShapeType="1"/>
        </xdr:cNvSpPr>
      </xdr:nvSpPr>
      <xdr:spPr bwMode="auto">
        <a:xfrm>
          <a:off x="3743325" y="762000"/>
          <a:ext cx="5238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66675</xdr:colOff>
      <xdr:row>19</xdr:row>
      <xdr:rowOff>9525</xdr:rowOff>
    </xdr:from>
    <xdr:to>
      <xdr:col>7</xdr:col>
      <xdr:colOff>0</xdr:colOff>
      <xdr:row>19</xdr:row>
      <xdr:rowOff>9525</xdr:rowOff>
    </xdr:to>
    <xdr:sp macro="" textlink="">
      <xdr:nvSpPr>
        <xdr:cNvPr id="11" name="Line 83"/>
        <xdr:cNvSpPr>
          <a:spLocks noChangeShapeType="1"/>
        </xdr:cNvSpPr>
      </xdr:nvSpPr>
      <xdr:spPr bwMode="auto">
        <a:xfrm>
          <a:off x="3724275" y="3629025"/>
          <a:ext cx="5429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257175</xdr:colOff>
      <xdr:row>8</xdr:row>
      <xdr:rowOff>123825</xdr:rowOff>
    </xdr:from>
    <xdr:to>
      <xdr:col>1</xdr:col>
      <xdr:colOff>95250</xdr:colOff>
      <xdr:row>9</xdr:row>
      <xdr:rowOff>19050</xdr:rowOff>
    </xdr:to>
    <xdr:sp macro="" textlink="">
      <xdr:nvSpPr>
        <xdr:cNvPr id="12" name="Line 84"/>
        <xdr:cNvSpPr>
          <a:spLocks noChangeShapeType="1"/>
        </xdr:cNvSpPr>
      </xdr:nvSpPr>
      <xdr:spPr bwMode="auto">
        <a:xfrm>
          <a:off x="257175" y="1647825"/>
          <a:ext cx="447675" cy="857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276225</xdr:colOff>
      <xdr:row>11</xdr:row>
      <xdr:rowOff>114300</xdr:rowOff>
    </xdr:from>
    <xdr:to>
      <xdr:col>1</xdr:col>
      <xdr:colOff>114300</xdr:colOff>
      <xdr:row>12</xdr:row>
      <xdr:rowOff>28575</xdr:rowOff>
    </xdr:to>
    <xdr:sp macro="" textlink="">
      <xdr:nvSpPr>
        <xdr:cNvPr id="13" name="Line 85"/>
        <xdr:cNvSpPr>
          <a:spLocks noChangeShapeType="1"/>
        </xdr:cNvSpPr>
      </xdr:nvSpPr>
      <xdr:spPr bwMode="auto">
        <a:xfrm>
          <a:off x="276225" y="2209800"/>
          <a:ext cx="447675" cy="104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257175</xdr:colOff>
      <xdr:row>14</xdr:row>
      <xdr:rowOff>171450</xdr:rowOff>
    </xdr:from>
    <xdr:to>
      <xdr:col>1</xdr:col>
      <xdr:colOff>95250</xdr:colOff>
      <xdr:row>15</xdr:row>
      <xdr:rowOff>19050</xdr:rowOff>
    </xdr:to>
    <xdr:sp macro="" textlink="">
      <xdr:nvSpPr>
        <xdr:cNvPr id="14" name="Line 86"/>
        <xdr:cNvSpPr>
          <a:spLocks noChangeShapeType="1"/>
        </xdr:cNvSpPr>
      </xdr:nvSpPr>
      <xdr:spPr bwMode="auto">
        <a:xfrm>
          <a:off x="257175" y="2838450"/>
          <a:ext cx="447675" cy="381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266700</xdr:colOff>
      <xdr:row>17</xdr:row>
      <xdr:rowOff>190500</xdr:rowOff>
    </xdr:from>
    <xdr:to>
      <xdr:col>1</xdr:col>
      <xdr:colOff>104775</xdr:colOff>
      <xdr:row>18</xdr:row>
      <xdr:rowOff>19050</xdr:rowOff>
    </xdr:to>
    <xdr:sp macro="" textlink="">
      <xdr:nvSpPr>
        <xdr:cNvPr id="15" name="Line 87"/>
        <xdr:cNvSpPr>
          <a:spLocks noChangeShapeType="1"/>
        </xdr:cNvSpPr>
      </xdr:nvSpPr>
      <xdr:spPr bwMode="auto">
        <a:xfrm>
          <a:off x="266700" y="3429000"/>
          <a:ext cx="447675" cy="190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26</xdr:row>
      <xdr:rowOff>66675</xdr:rowOff>
    </xdr:from>
    <xdr:to>
      <xdr:col>6</xdr:col>
      <xdr:colOff>66675</xdr:colOff>
      <xdr:row>26</xdr:row>
      <xdr:rowOff>66675</xdr:rowOff>
    </xdr:to>
    <xdr:sp macro="" textlink="">
      <xdr:nvSpPr>
        <xdr:cNvPr id="16" name="Line 88"/>
        <xdr:cNvSpPr>
          <a:spLocks noChangeShapeType="1"/>
        </xdr:cNvSpPr>
      </xdr:nvSpPr>
      <xdr:spPr bwMode="auto">
        <a:xfrm>
          <a:off x="1828800" y="5019675"/>
          <a:ext cx="18954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25</xdr:row>
      <xdr:rowOff>0</xdr:rowOff>
    </xdr:from>
    <xdr:to>
      <xdr:col>6</xdr:col>
      <xdr:colOff>66675</xdr:colOff>
      <xdr:row>25</xdr:row>
      <xdr:rowOff>0</xdr:rowOff>
    </xdr:to>
    <xdr:sp macro="" textlink="">
      <xdr:nvSpPr>
        <xdr:cNvPr id="17" name="Line 89"/>
        <xdr:cNvSpPr>
          <a:spLocks noChangeShapeType="1"/>
        </xdr:cNvSpPr>
      </xdr:nvSpPr>
      <xdr:spPr bwMode="auto">
        <a:xfrm>
          <a:off x="1828800" y="4762500"/>
          <a:ext cx="18954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25</xdr:row>
      <xdr:rowOff>0</xdr:rowOff>
    </xdr:from>
    <xdr:to>
      <xdr:col>3</xdr:col>
      <xdr:colOff>0</xdr:colOff>
      <xdr:row>26</xdr:row>
      <xdr:rowOff>57150</xdr:rowOff>
    </xdr:to>
    <xdr:sp macro="" textlink="">
      <xdr:nvSpPr>
        <xdr:cNvPr id="18" name="Line 91"/>
        <xdr:cNvSpPr>
          <a:spLocks noChangeShapeType="1"/>
        </xdr:cNvSpPr>
      </xdr:nvSpPr>
      <xdr:spPr bwMode="auto">
        <a:xfrm>
          <a:off x="1828800" y="4762500"/>
          <a:ext cx="0" cy="2476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47625</xdr:colOff>
      <xdr:row>25</xdr:row>
      <xdr:rowOff>9525</xdr:rowOff>
    </xdr:from>
    <xdr:to>
      <xdr:col>6</xdr:col>
      <xdr:colOff>47625</xdr:colOff>
      <xdr:row>26</xdr:row>
      <xdr:rowOff>66675</xdr:rowOff>
    </xdr:to>
    <xdr:sp macro="" textlink="">
      <xdr:nvSpPr>
        <xdr:cNvPr id="19" name="Line 92"/>
        <xdr:cNvSpPr>
          <a:spLocks noChangeShapeType="1"/>
        </xdr:cNvSpPr>
      </xdr:nvSpPr>
      <xdr:spPr bwMode="auto">
        <a:xfrm>
          <a:off x="3705225" y="4772025"/>
          <a:ext cx="0" cy="2476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114300</xdr:colOff>
      <xdr:row>25</xdr:row>
      <xdr:rowOff>76200</xdr:rowOff>
    </xdr:from>
    <xdr:to>
      <xdr:col>7</xdr:col>
      <xdr:colOff>0</xdr:colOff>
      <xdr:row>25</xdr:row>
      <xdr:rowOff>76200</xdr:rowOff>
    </xdr:to>
    <xdr:sp macro="" textlink="">
      <xdr:nvSpPr>
        <xdr:cNvPr id="20" name="Line 93"/>
        <xdr:cNvSpPr>
          <a:spLocks noChangeShapeType="1"/>
        </xdr:cNvSpPr>
      </xdr:nvSpPr>
      <xdr:spPr bwMode="auto">
        <a:xfrm flipH="1">
          <a:off x="3771900" y="4838700"/>
          <a:ext cx="495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238125</xdr:colOff>
      <xdr:row>14</xdr:row>
      <xdr:rowOff>0</xdr:rowOff>
    </xdr:from>
    <xdr:to>
      <xdr:col>6</xdr:col>
      <xdr:colOff>238125</xdr:colOff>
      <xdr:row>18</xdr:row>
      <xdr:rowOff>0</xdr:rowOff>
    </xdr:to>
    <xdr:sp macro="" textlink="">
      <xdr:nvSpPr>
        <xdr:cNvPr id="21" name="Line 94"/>
        <xdr:cNvSpPr>
          <a:spLocks noChangeShapeType="1"/>
        </xdr:cNvSpPr>
      </xdr:nvSpPr>
      <xdr:spPr bwMode="auto">
        <a:xfrm>
          <a:off x="3895725" y="2667000"/>
          <a:ext cx="0" cy="7620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238125</xdr:colOff>
      <xdr:row>4</xdr:row>
      <xdr:rowOff>47625</xdr:rowOff>
    </xdr:from>
    <xdr:to>
      <xdr:col>6</xdr:col>
      <xdr:colOff>238125</xdr:colOff>
      <xdr:row>12</xdr:row>
      <xdr:rowOff>47625</xdr:rowOff>
    </xdr:to>
    <xdr:sp macro="" textlink="">
      <xdr:nvSpPr>
        <xdr:cNvPr id="22" name="Line 95"/>
        <xdr:cNvSpPr>
          <a:spLocks noChangeShapeType="1"/>
        </xdr:cNvSpPr>
      </xdr:nvSpPr>
      <xdr:spPr bwMode="auto">
        <a:xfrm flipV="1">
          <a:off x="3895725" y="809625"/>
          <a:ext cx="0" cy="15240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400050</xdr:colOff>
      <xdr:row>4</xdr:row>
      <xdr:rowOff>57150</xdr:rowOff>
    </xdr:from>
    <xdr:to>
      <xdr:col>2</xdr:col>
      <xdr:colOff>400050</xdr:colOff>
      <xdr:row>7</xdr:row>
      <xdr:rowOff>0</xdr:rowOff>
    </xdr:to>
    <xdr:sp macro="" textlink="">
      <xdr:nvSpPr>
        <xdr:cNvPr id="23" name="Line 96"/>
        <xdr:cNvSpPr>
          <a:spLocks noChangeShapeType="1"/>
        </xdr:cNvSpPr>
      </xdr:nvSpPr>
      <xdr:spPr bwMode="auto">
        <a:xfrm flipV="1">
          <a:off x="1619250" y="819150"/>
          <a:ext cx="0" cy="5143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400050</xdr:colOff>
      <xdr:row>8</xdr:row>
      <xdr:rowOff>0</xdr:rowOff>
    </xdr:from>
    <xdr:to>
      <xdr:col>2</xdr:col>
      <xdr:colOff>400050</xdr:colOff>
      <xdr:row>8</xdr:row>
      <xdr:rowOff>152400</xdr:rowOff>
    </xdr:to>
    <xdr:sp macro="" textlink="">
      <xdr:nvSpPr>
        <xdr:cNvPr id="24" name="Line 97"/>
        <xdr:cNvSpPr>
          <a:spLocks noChangeShapeType="1"/>
        </xdr:cNvSpPr>
      </xdr:nvSpPr>
      <xdr:spPr bwMode="auto">
        <a:xfrm>
          <a:off x="1619250" y="1524000"/>
          <a:ext cx="0" cy="1524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257175</xdr:colOff>
      <xdr:row>19</xdr:row>
      <xdr:rowOff>28575</xdr:rowOff>
    </xdr:from>
    <xdr:to>
      <xdr:col>6</xdr:col>
      <xdr:colOff>257175</xdr:colOff>
      <xdr:row>20</xdr:row>
      <xdr:rowOff>0</xdr:rowOff>
    </xdr:to>
    <xdr:sp macro="" textlink="">
      <xdr:nvSpPr>
        <xdr:cNvPr id="25" name="Line 98"/>
        <xdr:cNvSpPr>
          <a:spLocks noChangeShapeType="1"/>
        </xdr:cNvSpPr>
      </xdr:nvSpPr>
      <xdr:spPr bwMode="auto">
        <a:xfrm flipV="1">
          <a:off x="3914775" y="3648075"/>
          <a:ext cx="0" cy="1619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257175</xdr:colOff>
      <xdr:row>21</xdr:row>
      <xdr:rowOff>0</xdr:rowOff>
    </xdr:from>
    <xdr:to>
      <xdr:col>6</xdr:col>
      <xdr:colOff>257175</xdr:colOff>
      <xdr:row>27</xdr:row>
      <xdr:rowOff>152400</xdr:rowOff>
    </xdr:to>
    <xdr:sp macro="" textlink="">
      <xdr:nvSpPr>
        <xdr:cNvPr id="26" name="Line 99"/>
        <xdr:cNvSpPr>
          <a:spLocks noChangeShapeType="1"/>
        </xdr:cNvSpPr>
      </xdr:nvSpPr>
      <xdr:spPr bwMode="auto">
        <a:xfrm>
          <a:off x="3914775" y="4000500"/>
          <a:ext cx="0" cy="12954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381000</xdr:colOff>
      <xdr:row>10</xdr:row>
      <xdr:rowOff>28575</xdr:rowOff>
    </xdr:from>
    <xdr:to>
      <xdr:col>2</xdr:col>
      <xdr:colOff>381000</xdr:colOff>
      <xdr:row>11</xdr:row>
      <xdr:rowOff>0</xdr:rowOff>
    </xdr:to>
    <xdr:sp macro="" textlink="">
      <xdr:nvSpPr>
        <xdr:cNvPr id="27" name="Line 100"/>
        <xdr:cNvSpPr>
          <a:spLocks noChangeShapeType="1"/>
        </xdr:cNvSpPr>
      </xdr:nvSpPr>
      <xdr:spPr bwMode="auto">
        <a:xfrm flipV="1">
          <a:off x="1600200" y="1933575"/>
          <a:ext cx="0" cy="1619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428625</xdr:colOff>
      <xdr:row>13</xdr:row>
      <xdr:rowOff>152400</xdr:rowOff>
    </xdr:from>
    <xdr:to>
      <xdr:col>2</xdr:col>
      <xdr:colOff>428625</xdr:colOff>
      <xdr:row>14</xdr:row>
      <xdr:rowOff>219075</xdr:rowOff>
    </xdr:to>
    <xdr:sp macro="" textlink="">
      <xdr:nvSpPr>
        <xdr:cNvPr id="28" name="Line 101"/>
        <xdr:cNvSpPr>
          <a:spLocks noChangeShapeType="1"/>
        </xdr:cNvSpPr>
      </xdr:nvSpPr>
      <xdr:spPr bwMode="auto">
        <a:xfrm>
          <a:off x="1647825" y="2628900"/>
          <a:ext cx="0" cy="2286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466725</xdr:colOff>
      <xdr:row>16</xdr:row>
      <xdr:rowOff>152400</xdr:rowOff>
    </xdr:from>
    <xdr:to>
      <xdr:col>2</xdr:col>
      <xdr:colOff>466725</xdr:colOff>
      <xdr:row>17</xdr:row>
      <xdr:rowOff>228600</xdr:rowOff>
    </xdr:to>
    <xdr:sp macro="" textlink="">
      <xdr:nvSpPr>
        <xdr:cNvPr id="29" name="Line 102"/>
        <xdr:cNvSpPr>
          <a:spLocks noChangeShapeType="1"/>
        </xdr:cNvSpPr>
      </xdr:nvSpPr>
      <xdr:spPr bwMode="auto">
        <a:xfrm>
          <a:off x="1685925" y="3200400"/>
          <a:ext cx="0" cy="2286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466725</xdr:colOff>
      <xdr:row>16</xdr:row>
      <xdr:rowOff>19050</xdr:rowOff>
    </xdr:from>
    <xdr:to>
      <xdr:col>2</xdr:col>
      <xdr:colOff>466725</xdr:colOff>
      <xdr:row>17</xdr:row>
      <xdr:rowOff>0</xdr:rowOff>
    </xdr:to>
    <xdr:sp macro="" textlink="">
      <xdr:nvSpPr>
        <xdr:cNvPr id="30" name="Line 106"/>
        <xdr:cNvSpPr>
          <a:spLocks noChangeShapeType="1"/>
        </xdr:cNvSpPr>
      </xdr:nvSpPr>
      <xdr:spPr bwMode="auto">
        <a:xfrm flipV="1">
          <a:off x="1685925" y="3067050"/>
          <a:ext cx="0" cy="1714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428625</xdr:colOff>
      <xdr:row>13</xdr:row>
      <xdr:rowOff>9525</xdr:rowOff>
    </xdr:from>
    <xdr:to>
      <xdr:col>2</xdr:col>
      <xdr:colOff>428625</xdr:colOff>
      <xdr:row>13</xdr:row>
      <xdr:rowOff>161925</xdr:rowOff>
    </xdr:to>
    <xdr:sp macro="" textlink="">
      <xdr:nvSpPr>
        <xdr:cNvPr id="31" name="Line 107"/>
        <xdr:cNvSpPr>
          <a:spLocks noChangeShapeType="1"/>
        </xdr:cNvSpPr>
      </xdr:nvSpPr>
      <xdr:spPr bwMode="auto">
        <a:xfrm flipV="1">
          <a:off x="1647825" y="2486025"/>
          <a:ext cx="0" cy="1524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381000</xdr:colOff>
      <xdr:row>11</xdr:row>
      <xdr:rowOff>0</xdr:rowOff>
    </xdr:from>
    <xdr:to>
      <xdr:col>2</xdr:col>
      <xdr:colOff>381000</xdr:colOff>
      <xdr:row>11</xdr:row>
      <xdr:rowOff>152400</xdr:rowOff>
    </xdr:to>
    <xdr:sp macro="" textlink="">
      <xdr:nvSpPr>
        <xdr:cNvPr id="32" name="Line 110"/>
        <xdr:cNvSpPr>
          <a:spLocks noChangeShapeType="1"/>
        </xdr:cNvSpPr>
      </xdr:nvSpPr>
      <xdr:spPr bwMode="auto">
        <a:xfrm>
          <a:off x="1600200" y="2095500"/>
          <a:ext cx="0" cy="1524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123825</xdr:colOff>
      <xdr:row>25</xdr:row>
      <xdr:rowOff>76200</xdr:rowOff>
    </xdr:from>
    <xdr:to>
      <xdr:col>14</xdr:col>
      <xdr:colOff>85725</xdr:colOff>
      <xdr:row>25</xdr:row>
      <xdr:rowOff>85725</xdr:rowOff>
    </xdr:to>
    <xdr:sp macro="" textlink="">
      <xdr:nvSpPr>
        <xdr:cNvPr id="33" name="Line 111"/>
        <xdr:cNvSpPr>
          <a:spLocks noChangeShapeType="1"/>
        </xdr:cNvSpPr>
      </xdr:nvSpPr>
      <xdr:spPr bwMode="auto">
        <a:xfrm flipH="1">
          <a:off x="7439025" y="4838700"/>
          <a:ext cx="1181100" cy="95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85725</xdr:colOff>
      <xdr:row>15</xdr:row>
      <xdr:rowOff>152400</xdr:rowOff>
    </xdr:from>
    <xdr:to>
      <xdr:col>13</xdr:col>
      <xdr:colOff>57150</xdr:colOff>
      <xdr:row>19</xdr:row>
      <xdr:rowOff>19050</xdr:rowOff>
    </xdr:to>
    <xdr:sp macro="" textlink="">
      <xdr:nvSpPr>
        <xdr:cNvPr id="2" name="Rectangle 2"/>
        <xdr:cNvSpPr>
          <a:spLocks noChangeArrowheads="1"/>
        </xdr:cNvSpPr>
      </xdr:nvSpPr>
      <xdr:spPr bwMode="auto">
        <a:xfrm>
          <a:off x="7400925" y="3067050"/>
          <a:ext cx="581025" cy="5143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00" mc:Ignorable="a14" a14:legacySpreadsheetColorIndex="1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19050</xdr:colOff>
      <xdr:row>16</xdr:row>
      <xdr:rowOff>9525</xdr:rowOff>
    </xdr:from>
    <xdr:to>
      <xdr:col>13</xdr:col>
      <xdr:colOff>104775</xdr:colOff>
      <xdr:row>18</xdr:row>
      <xdr:rowOff>152400</xdr:rowOff>
    </xdr:to>
    <xdr:sp macro="" textlink="">
      <xdr:nvSpPr>
        <xdr:cNvPr id="3" name="Freeform 3"/>
        <xdr:cNvSpPr>
          <a:spLocks/>
        </xdr:cNvSpPr>
      </xdr:nvSpPr>
      <xdr:spPr bwMode="auto">
        <a:xfrm>
          <a:off x="7334250" y="3086100"/>
          <a:ext cx="695325" cy="466725"/>
        </a:xfrm>
        <a:custGeom>
          <a:avLst/>
          <a:gdLst>
            <a:gd name="T0" fmla="*/ 19 w 36"/>
            <a:gd name="T1" fmla="*/ 0 h 199"/>
            <a:gd name="T2" fmla="*/ 3 w 36"/>
            <a:gd name="T3" fmla="*/ 11 h 199"/>
            <a:gd name="T4" fmla="*/ 36 w 36"/>
            <a:gd name="T5" fmla="*/ 30 h 199"/>
            <a:gd name="T6" fmla="*/ 3 w 36"/>
            <a:gd name="T7" fmla="*/ 63 h 199"/>
            <a:gd name="T8" fmla="*/ 34 w 36"/>
            <a:gd name="T9" fmla="*/ 96 h 199"/>
            <a:gd name="T10" fmla="*/ 3 w 36"/>
            <a:gd name="T11" fmla="*/ 130 h 199"/>
            <a:gd name="T12" fmla="*/ 34 w 36"/>
            <a:gd name="T13" fmla="*/ 167 h 199"/>
            <a:gd name="T14" fmla="*/ 3 w 36"/>
            <a:gd name="T15" fmla="*/ 199 h 199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  <a:cxn ang="0">
              <a:pos x="T14" y="T15"/>
            </a:cxn>
          </a:cxnLst>
          <a:rect l="0" t="0" r="r" b="b"/>
          <a:pathLst>
            <a:path w="36" h="199">
              <a:moveTo>
                <a:pt x="19" y="0"/>
              </a:moveTo>
              <a:cubicBezTo>
                <a:pt x="9" y="3"/>
                <a:pt x="0" y="6"/>
                <a:pt x="3" y="11"/>
              </a:cubicBezTo>
              <a:cubicBezTo>
                <a:pt x="6" y="16"/>
                <a:pt x="36" y="21"/>
                <a:pt x="36" y="30"/>
              </a:cubicBezTo>
              <a:cubicBezTo>
                <a:pt x="36" y="39"/>
                <a:pt x="3" y="52"/>
                <a:pt x="3" y="63"/>
              </a:cubicBezTo>
              <a:cubicBezTo>
                <a:pt x="3" y="74"/>
                <a:pt x="34" y="85"/>
                <a:pt x="34" y="96"/>
              </a:cubicBezTo>
              <a:cubicBezTo>
                <a:pt x="34" y="107"/>
                <a:pt x="3" y="118"/>
                <a:pt x="3" y="130"/>
              </a:cubicBezTo>
              <a:cubicBezTo>
                <a:pt x="3" y="142"/>
                <a:pt x="34" y="156"/>
                <a:pt x="34" y="167"/>
              </a:cubicBezTo>
              <a:cubicBezTo>
                <a:pt x="34" y="178"/>
                <a:pt x="8" y="194"/>
                <a:pt x="3" y="199"/>
              </a:cubicBezTo>
            </a:path>
          </a:pathLst>
        </a:custGeom>
        <a:noFill/>
        <a:ln w="19050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13</xdr:col>
      <xdr:colOff>28575</xdr:colOff>
      <xdr:row>19</xdr:row>
      <xdr:rowOff>57150</xdr:rowOff>
    </xdr:from>
    <xdr:to>
      <xdr:col>13</xdr:col>
      <xdr:colOff>142875</xdr:colOff>
      <xdr:row>19</xdr:row>
      <xdr:rowOff>133350</xdr:rowOff>
    </xdr:to>
    <xdr:sp macro="" textlink="">
      <xdr:nvSpPr>
        <xdr:cNvPr id="4" name="Oval 4"/>
        <xdr:cNvSpPr>
          <a:spLocks noChangeArrowheads="1"/>
        </xdr:cNvSpPr>
      </xdr:nvSpPr>
      <xdr:spPr bwMode="auto">
        <a:xfrm>
          <a:off x="7953375" y="3619500"/>
          <a:ext cx="114300" cy="762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13</xdr:col>
      <xdr:colOff>142875</xdr:colOff>
      <xdr:row>19</xdr:row>
      <xdr:rowOff>95250</xdr:rowOff>
    </xdr:from>
    <xdr:to>
      <xdr:col>14</xdr:col>
      <xdr:colOff>66675</xdr:colOff>
      <xdr:row>20</xdr:row>
      <xdr:rowOff>152400</xdr:rowOff>
    </xdr:to>
    <xdr:sp macro="" textlink="">
      <xdr:nvSpPr>
        <xdr:cNvPr id="5" name="Line 5"/>
        <xdr:cNvSpPr>
          <a:spLocks noChangeShapeType="1"/>
        </xdr:cNvSpPr>
      </xdr:nvSpPr>
      <xdr:spPr bwMode="auto">
        <a:xfrm>
          <a:off x="8067675" y="3657600"/>
          <a:ext cx="533400" cy="2190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28575</xdr:colOff>
      <xdr:row>19</xdr:row>
      <xdr:rowOff>95250</xdr:rowOff>
    </xdr:from>
    <xdr:to>
      <xdr:col>13</xdr:col>
      <xdr:colOff>142875</xdr:colOff>
      <xdr:row>21</xdr:row>
      <xdr:rowOff>28575</xdr:rowOff>
    </xdr:to>
    <xdr:sp macro="" textlink="">
      <xdr:nvSpPr>
        <xdr:cNvPr id="6" name="Line 6"/>
        <xdr:cNvSpPr>
          <a:spLocks noChangeShapeType="1"/>
        </xdr:cNvSpPr>
      </xdr:nvSpPr>
      <xdr:spPr bwMode="auto">
        <a:xfrm>
          <a:off x="7953375" y="3657600"/>
          <a:ext cx="114300" cy="2571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47625</xdr:colOff>
      <xdr:row>18</xdr:row>
      <xdr:rowOff>133350</xdr:rowOff>
    </xdr:from>
    <xdr:to>
      <xdr:col>13</xdr:col>
      <xdr:colOff>19050</xdr:colOff>
      <xdr:row>19</xdr:row>
      <xdr:rowOff>95250</xdr:rowOff>
    </xdr:to>
    <xdr:sp macro="" textlink="">
      <xdr:nvSpPr>
        <xdr:cNvPr id="7" name="Line 7"/>
        <xdr:cNvSpPr>
          <a:spLocks noChangeShapeType="1"/>
        </xdr:cNvSpPr>
      </xdr:nvSpPr>
      <xdr:spPr bwMode="auto">
        <a:xfrm flipH="1" flipV="1">
          <a:off x="7362825" y="3533775"/>
          <a:ext cx="581025" cy="1238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85725</xdr:colOff>
      <xdr:row>18</xdr:row>
      <xdr:rowOff>76200</xdr:rowOff>
    </xdr:from>
    <xdr:to>
      <xdr:col>13</xdr:col>
      <xdr:colOff>85725</xdr:colOff>
      <xdr:row>19</xdr:row>
      <xdr:rowOff>104775</xdr:rowOff>
    </xdr:to>
    <xdr:sp macro="" textlink="">
      <xdr:nvSpPr>
        <xdr:cNvPr id="8" name="Line 8"/>
        <xdr:cNvSpPr>
          <a:spLocks noChangeShapeType="1"/>
        </xdr:cNvSpPr>
      </xdr:nvSpPr>
      <xdr:spPr bwMode="auto">
        <a:xfrm>
          <a:off x="8010525" y="3476625"/>
          <a:ext cx="0" cy="1905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28575</xdr:colOff>
      <xdr:row>18</xdr:row>
      <xdr:rowOff>85725</xdr:rowOff>
    </xdr:from>
    <xdr:to>
      <xdr:col>14</xdr:col>
      <xdr:colOff>142875</xdr:colOff>
      <xdr:row>18</xdr:row>
      <xdr:rowOff>85725</xdr:rowOff>
    </xdr:to>
    <xdr:sp macro="" textlink="">
      <xdr:nvSpPr>
        <xdr:cNvPr id="9" name="Line 9"/>
        <xdr:cNvSpPr>
          <a:spLocks noChangeShapeType="1"/>
        </xdr:cNvSpPr>
      </xdr:nvSpPr>
      <xdr:spPr bwMode="auto">
        <a:xfrm flipH="1">
          <a:off x="8562975" y="3486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152400</xdr:colOff>
      <xdr:row>2</xdr:row>
      <xdr:rowOff>19050</xdr:rowOff>
    </xdr:from>
    <xdr:to>
      <xdr:col>18</xdr:col>
      <xdr:colOff>152400</xdr:colOff>
      <xdr:row>7</xdr:row>
      <xdr:rowOff>76200</xdr:rowOff>
    </xdr:to>
    <xdr:sp macro="" textlink="">
      <xdr:nvSpPr>
        <xdr:cNvPr id="10" name="Line 10"/>
        <xdr:cNvSpPr>
          <a:spLocks noChangeShapeType="1"/>
        </xdr:cNvSpPr>
      </xdr:nvSpPr>
      <xdr:spPr bwMode="auto">
        <a:xfrm flipV="1">
          <a:off x="11125200" y="828675"/>
          <a:ext cx="0" cy="866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152400</xdr:colOff>
      <xdr:row>9</xdr:row>
      <xdr:rowOff>95250</xdr:rowOff>
    </xdr:from>
    <xdr:to>
      <xdr:col>18</xdr:col>
      <xdr:colOff>152400</xdr:colOff>
      <xdr:row>16</xdr:row>
      <xdr:rowOff>9525</xdr:rowOff>
    </xdr:to>
    <xdr:sp macro="" textlink="">
      <xdr:nvSpPr>
        <xdr:cNvPr id="11" name="Line 11"/>
        <xdr:cNvSpPr>
          <a:spLocks noChangeShapeType="1"/>
        </xdr:cNvSpPr>
      </xdr:nvSpPr>
      <xdr:spPr bwMode="auto">
        <a:xfrm>
          <a:off x="11125200" y="2038350"/>
          <a:ext cx="0" cy="10477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228600</xdr:colOff>
      <xdr:row>16</xdr:row>
      <xdr:rowOff>0</xdr:rowOff>
    </xdr:from>
    <xdr:to>
      <xdr:col>11</xdr:col>
      <xdr:colOff>228600</xdr:colOff>
      <xdr:row>17</xdr:row>
      <xdr:rowOff>19050</xdr:rowOff>
    </xdr:to>
    <xdr:sp macro="" textlink="">
      <xdr:nvSpPr>
        <xdr:cNvPr id="12" name="Line 12"/>
        <xdr:cNvSpPr>
          <a:spLocks noChangeShapeType="1"/>
        </xdr:cNvSpPr>
      </xdr:nvSpPr>
      <xdr:spPr bwMode="auto">
        <a:xfrm flipV="1">
          <a:off x="6934200" y="3076575"/>
          <a:ext cx="0" cy="1809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228600</xdr:colOff>
      <xdr:row>18</xdr:row>
      <xdr:rowOff>0</xdr:rowOff>
    </xdr:from>
    <xdr:to>
      <xdr:col>11</xdr:col>
      <xdr:colOff>228600</xdr:colOff>
      <xdr:row>19</xdr:row>
      <xdr:rowOff>0</xdr:rowOff>
    </xdr:to>
    <xdr:sp macro="" textlink="">
      <xdr:nvSpPr>
        <xdr:cNvPr id="13" name="Line 13"/>
        <xdr:cNvSpPr>
          <a:spLocks noChangeShapeType="1"/>
        </xdr:cNvSpPr>
      </xdr:nvSpPr>
      <xdr:spPr bwMode="auto">
        <a:xfrm>
          <a:off x="6934200" y="3400425"/>
          <a:ext cx="0" cy="1619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57150</xdr:colOff>
      <xdr:row>2</xdr:row>
      <xdr:rowOff>104775</xdr:rowOff>
    </xdr:from>
    <xdr:to>
      <xdr:col>30</xdr:col>
      <xdr:colOff>133350</xdr:colOff>
      <xdr:row>12</xdr:row>
      <xdr:rowOff>47625</xdr:rowOff>
    </xdr:to>
    <xdr:sp macro="" textlink="">
      <xdr:nvSpPr>
        <xdr:cNvPr id="14" name="Text Box 16"/>
        <xdr:cNvSpPr txBox="1">
          <a:spLocks noChangeArrowheads="1"/>
        </xdr:cNvSpPr>
      </xdr:nvSpPr>
      <xdr:spPr bwMode="auto">
        <a:xfrm>
          <a:off x="12249150" y="914400"/>
          <a:ext cx="6172200" cy="15621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This</a:t>
          </a:r>
        </a:p>
        <a:p>
          <a:pPr algn="ctr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Antenna was made from</a:t>
          </a:r>
        </a:p>
        <a:p>
          <a:pPr algn="ctr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an old CB mobile antenna.</a:t>
          </a:r>
        </a:p>
        <a:p>
          <a:pPr algn="ctr" rtl="0">
            <a:defRPr sz="1000"/>
          </a:pPr>
          <a:endParaRPr lang="en-US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(Adjusting the SWR)</a:t>
          </a:r>
        </a:p>
        <a:p>
          <a:pPr algn="ctr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Is done by moving the tape up and down and by squeezing the coil</a:t>
          </a:r>
        </a:p>
        <a:p>
          <a:pPr algn="ctr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together</a:t>
          </a:r>
        </a:p>
        <a:p>
          <a:pPr algn="ctr" rtl="0">
            <a:defRPr sz="1000"/>
          </a:pPr>
          <a:endParaRPr lang="en-US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4</xdr:col>
      <xdr:colOff>257175</xdr:colOff>
      <xdr:row>21</xdr:row>
      <xdr:rowOff>142875</xdr:rowOff>
    </xdr:from>
    <xdr:to>
      <xdr:col>27</xdr:col>
      <xdr:colOff>114300</xdr:colOff>
      <xdr:row>30</xdr:row>
      <xdr:rowOff>9525</xdr:rowOff>
    </xdr:to>
    <xdr:sp macro="" textlink="">
      <xdr:nvSpPr>
        <xdr:cNvPr id="15" name="Text Box 17"/>
        <xdr:cNvSpPr txBox="1">
          <a:spLocks noChangeArrowheads="1"/>
        </xdr:cNvSpPr>
      </xdr:nvSpPr>
      <xdr:spPr bwMode="auto">
        <a:xfrm>
          <a:off x="2695575" y="4029075"/>
          <a:ext cx="13877925" cy="13239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0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5/8 Wave antennas will give you the best signal at the horizon. But only if the SWR is 1.1:1  The 1/8 wave that is out of phase at the top of the antenna </a:t>
          </a:r>
        </a:p>
        <a:p>
          <a:pPr algn="ctr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will be pushing the signal down. This will give you that strong signal at the horizon.</a:t>
          </a:r>
        </a:p>
        <a:p>
          <a:pPr algn="ctr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Any high SWR on your feed line will push the signal upwards and which, of course, is no good.</a:t>
          </a:r>
        </a:p>
        <a:p>
          <a:pPr algn="ctr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Using mag mounts with these antennas makes it easer to work with and</a:t>
          </a:r>
        </a:p>
        <a:p>
          <a:pPr algn="ctr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adjusted for a low SWR.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85725</xdr:colOff>
      <xdr:row>15</xdr:row>
      <xdr:rowOff>152400</xdr:rowOff>
    </xdr:from>
    <xdr:to>
      <xdr:col>13</xdr:col>
      <xdr:colOff>57150</xdr:colOff>
      <xdr:row>19</xdr:row>
      <xdr:rowOff>19050</xdr:rowOff>
    </xdr:to>
    <xdr:sp macro="" textlink="">
      <xdr:nvSpPr>
        <xdr:cNvPr id="2" name="Rectangle 2"/>
        <xdr:cNvSpPr>
          <a:spLocks noChangeArrowheads="1"/>
        </xdr:cNvSpPr>
      </xdr:nvSpPr>
      <xdr:spPr bwMode="auto">
        <a:xfrm>
          <a:off x="7400925" y="3067050"/>
          <a:ext cx="581025" cy="5143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00" mc:Ignorable="a14" a14:legacySpreadsheetColorIndex="1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19050</xdr:colOff>
      <xdr:row>16</xdr:row>
      <xdr:rowOff>9525</xdr:rowOff>
    </xdr:from>
    <xdr:to>
      <xdr:col>13</xdr:col>
      <xdr:colOff>104775</xdr:colOff>
      <xdr:row>18</xdr:row>
      <xdr:rowOff>152400</xdr:rowOff>
    </xdr:to>
    <xdr:sp macro="" textlink="">
      <xdr:nvSpPr>
        <xdr:cNvPr id="3" name="Freeform 3"/>
        <xdr:cNvSpPr>
          <a:spLocks/>
        </xdr:cNvSpPr>
      </xdr:nvSpPr>
      <xdr:spPr bwMode="auto">
        <a:xfrm>
          <a:off x="7334250" y="3086100"/>
          <a:ext cx="695325" cy="466725"/>
        </a:xfrm>
        <a:custGeom>
          <a:avLst/>
          <a:gdLst>
            <a:gd name="T0" fmla="*/ 19 w 36"/>
            <a:gd name="T1" fmla="*/ 0 h 199"/>
            <a:gd name="T2" fmla="*/ 3 w 36"/>
            <a:gd name="T3" fmla="*/ 11 h 199"/>
            <a:gd name="T4" fmla="*/ 36 w 36"/>
            <a:gd name="T5" fmla="*/ 30 h 199"/>
            <a:gd name="T6" fmla="*/ 3 w 36"/>
            <a:gd name="T7" fmla="*/ 63 h 199"/>
            <a:gd name="T8" fmla="*/ 34 w 36"/>
            <a:gd name="T9" fmla="*/ 96 h 199"/>
            <a:gd name="T10" fmla="*/ 3 w 36"/>
            <a:gd name="T11" fmla="*/ 130 h 199"/>
            <a:gd name="T12" fmla="*/ 34 w 36"/>
            <a:gd name="T13" fmla="*/ 167 h 199"/>
            <a:gd name="T14" fmla="*/ 3 w 36"/>
            <a:gd name="T15" fmla="*/ 199 h 199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  <a:cxn ang="0">
              <a:pos x="T14" y="T15"/>
            </a:cxn>
          </a:cxnLst>
          <a:rect l="0" t="0" r="r" b="b"/>
          <a:pathLst>
            <a:path w="36" h="199">
              <a:moveTo>
                <a:pt x="19" y="0"/>
              </a:moveTo>
              <a:cubicBezTo>
                <a:pt x="9" y="3"/>
                <a:pt x="0" y="6"/>
                <a:pt x="3" y="11"/>
              </a:cubicBezTo>
              <a:cubicBezTo>
                <a:pt x="6" y="16"/>
                <a:pt x="36" y="21"/>
                <a:pt x="36" y="30"/>
              </a:cubicBezTo>
              <a:cubicBezTo>
                <a:pt x="36" y="39"/>
                <a:pt x="3" y="52"/>
                <a:pt x="3" y="63"/>
              </a:cubicBezTo>
              <a:cubicBezTo>
                <a:pt x="3" y="74"/>
                <a:pt x="34" y="85"/>
                <a:pt x="34" y="96"/>
              </a:cubicBezTo>
              <a:cubicBezTo>
                <a:pt x="34" y="107"/>
                <a:pt x="3" y="118"/>
                <a:pt x="3" y="130"/>
              </a:cubicBezTo>
              <a:cubicBezTo>
                <a:pt x="3" y="142"/>
                <a:pt x="34" y="156"/>
                <a:pt x="34" y="167"/>
              </a:cubicBezTo>
              <a:cubicBezTo>
                <a:pt x="34" y="178"/>
                <a:pt x="8" y="194"/>
                <a:pt x="3" y="199"/>
              </a:cubicBezTo>
            </a:path>
          </a:pathLst>
        </a:custGeom>
        <a:noFill/>
        <a:ln w="19050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13</xdr:col>
      <xdr:colOff>28575</xdr:colOff>
      <xdr:row>19</xdr:row>
      <xdr:rowOff>57150</xdr:rowOff>
    </xdr:from>
    <xdr:to>
      <xdr:col>13</xdr:col>
      <xdr:colOff>142875</xdr:colOff>
      <xdr:row>19</xdr:row>
      <xdr:rowOff>133350</xdr:rowOff>
    </xdr:to>
    <xdr:sp macro="" textlink="">
      <xdr:nvSpPr>
        <xdr:cNvPr id="4" name="Oval 4"/>
        <xdr:cNvSpPr>
          <a:spLocks noChangeArrowheads="1"/>
        </xdr:cNvSpPr>
      </xdr:nvSpPr>
      <xdr:spPr bwMode="auto">
        <a:xfrm>
          <a:off x="7953375" y="3619500"/>
          <a:ext cx="114300" cy="762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13</xdr:col>
      <xdr:colOff>142875</xdr:colOff>
      <xdr:row>19</xdr:row>
      <xdr:rowOff>95250</xdr:rowOff>
    </xdr:from>
    <xdr:to>
      <xdr:col>14</xdr:col>
      <xdr:colOff>66675</xdr:colOff>
      <xdr:row>20</xdr:row>
      <xdr:rowOff>152400</xdr:rowOff>
    </xdr:to>
    <xdr:sp macro="" textlink="">
      <xdr:nvSpPr>
        <xdr:cNvPr id="5" name="Line 5"/>
        <xdr:cNvSpPr>
          <a:spLocks noChangeShapeType="1"/>
        </xdr:cNvSpPr>
      </xdr:nvSpPr>
      <xdr:spPr bwMode="auto">
        <a:xfrm>
          <a:off x="8067675" y="3657600"/>
          <a:ext cx="533400" cy="2190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28575</xdr:colOff>
      <xdr:row>19</xdr:row>
      <xdr:rowOff>95250</xdr:rowOff>
    </xdr:from>
    <xdr:to>
      <xdr:col>13</xdr:col>
      <xdr:colOff>142875</xdr:colOff>
      <xdr:row>21</xdr:row>
      <xdr:rowOff>28575</xdr:rowOff>
    </xdr:to>
    <xdr:sp macro="" textlink="">
      <xdr:nvSpPr>
        <xdr:cNvPr id="6" name="Line 6"/>
        <xdr:cNvSpPr>
          <a:spLocks noChangeShapeType="1"/>
        </xdr:cNvSpPr>
      </xdr:nvSpPr>
      <xdr:spPr bwMode="auto">
        <a:xfrm>
          <a:off x="7953375" y="3657600"/>
          <a:ext cx="114300" cy="2571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47625</xdr:colOff>
      <xdr:row>18</xdr:row>
      <xdr:rowOff>133350</xdr:rowOff>
    </xdr:from>
    <xdr:to>
      <xdr:col>13</xdr:col>
      <xdr:colOff>19050</xdr:colOff>
      <xdr:row>19</xdr:row>
      <xdr:rowOff>95250</xdr:rowOff>
    </xdr:to>
    <xdr:sp macro="" textlink="">
      <xdr:nvSpPr>
        <xdr:cNvPr id="7" name="Line 7"/>
        <xdr:cNvSpPr>
          <a:spLocks noChangeShapeType="1"/>
        </xdr:cNvSpPr>
      </xdr:nvSpPr>
      <xdr:spPr bwMode="auto">
        <a:xfrm flipH="1" flipV="1">
          <a:off x="7362825" y="3533775"/>
          <a:ext cx="581025" cy="1238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85725</xdr:colOff>
      <xdr:row>18</xdr:row>
      <xdr:rowOff>76200</xdr:rowOff>
    </xdr:from>
    <xdr:to>
      <xdr:col>13</xdr:col>
      <xdr:colOff>85725</xdr:colOff>
      <xdr:row>19</xdr:row>
      <xdr:rowOff>104775</xdr:rowOff>
    </xdr:to>
    <xdr:sp macro="" textlink="">
      <xdr:nvSpPr>
        <xdr:cNvPr id="8" name="Line 8"/>
        <xdr:cNvSpPr>
          <a:spLocks noChangeShapeType="1"/>
        </xdr:cNvSpPr>
      </xdr:nvSpPr>
      <xdr:spPr bwMode="auto">
        <a:xfrm>
          <a:off x="8010525" y="3476625"/>
          <a:ext cx="0" cy="1905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28575</xdr:colOff>
      <xdr:row>18</xdr:row>
      <xdr:rowOff>85725</xdr:rowOff>
    </xdr:from>
    <xdr:to>
      <xdr:col>14</xdr:col>
      <xdr:colOff>142875</xdr:colOff>
      <xdr:row>18</xdr:row>
      <xdr:rowOff>85725</xdr:rowOff>
    </xdr:to>
    <xdr:sp macro="" textlink="">
      <xdr:nvSpPr>
        <xdr:cNvPr id="9" name="Line 9"/>
        <xdr:cNvSpPr>
          <a:spLocks noChangeShapeType="1"/>
        </xdr:cNvSpPr>
      </xdr:nvSpPr>
      <xdr:spPr bwMode="auto">
        <a:xfrm flipH="1">
          <a:off x="8562975" y="3486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152400</xdr:colOff>
      <xdr:row>2</xdr:row>
      <xdr:rowOff>19050</xdr:rowOff>
    </xdr:from>
    <xdr:to>
      <xdr:col>18</xdr:col>
      <xdr:colOff>152400</xdr:colOff>
      <xdr:row>7</xdr:row>
      <xdr:rowOff>76200</xdr:rowOff>
    </xdr:to>
    <xdr:sp macro="" textlink="">
      <xdr:nvSpPr>
        <xdr:cNvPr id="10" name="Line 10"/>
        <xdr:cNvSpPr>
          <a:spLocks noChangeShapeType="1"/>
        </xdr:cNvSpPr>
      </xdr:nvSpPr>
      <xdr:spPr bwMode="auto">
        <a:xfrm flipV="1">
          <a:off x="11125200" y="828675"/>
          <a:ext cx="0" cy="866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152400</xdr:colOff>
      <xdr:row>9</xdr:row>
      <xdr:rowOff>95250</xdr:rowOff>
    </xdr:from>
    <xdr:to>
      <xdr:col>18</xdr:col>
      <xdr:colOff>152400</xdr:colOff>
      <xdr:row>16</xdr:row>
      <xdr:rowOff>9525</xdr:rowOff>
    </xdr:to>
    <xdr:sp macro="" textlink="">
      <xdr:nvSpPr>
        <xdr:cNvPr id="11" name="Line 11"/>
        <xdr:cNvSpPr>
          <a:spLocks noChangeShapeType="1"/>
        </xdr:cNvSpPr>
      </xdr:nvSpPr>
      <xdr:spPr bwMode="auto">
        <a:xfrm>
          <a:off x="11125200" y="2038350"/>
          <a:ext cx="0" cy="10477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228600</xdr:colOff>
      <xdr:row>16</xdr:row>
      <xdr:rowOff>0</xdr:rowOff>
    </xdr:from>
    <xdr:to>
      <xdr:col>11</xdr:col>
      <xdr:colOff>228600</xdr:colOff>
      <xdr:row>17</xdr:row>
      <xdr:rowOff>19050</xdr:rowOff>
    </xdr:to>
    <xdr:sp macro="" textlink="">
      <xdr:nvSpPr>
        <xdr:cNvPr id="12" name="Line 12"/>
        <xdr:cNvSpPr>
          <a:spLocks noChangeShapeType="1"/>
        </xdr:cNvSpPr>
      </xdr:nvSpPr>
      <xdr:spPr bwMode="auto">
        <a:xfrm flipV="1">
          <a:off x="6934200" y="3076575"/>
          <a:ext cx="0" cy="1809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228600</xdr:colOff>
      <xdr:row>18</xdr:row>
      <xdr:rowOff>0</xdr:rowOff>
    </xdr:from>
    <xdr:to>
      <xdr:col>11</xdr:col>
      <xdr:colOff>228600</xdr:colOff>
      <xdr:row>19</xdr:row>
      <xdr:rowOff>0</xdr:rowOff>
    </xdr:to>
    <xdr:sp macro="" textlink="">
      <xdr:nvSpPr>
        <xdr:cNvPr id="13" name="Line 13"/>
        <xdr:cNvSpPr>
          <a:spLocks noChangeShapeType="1"/>
        </xdr:cNvSpPr>
      </xdr:nvSpPr>
      <xdr:spPr bwMode="auto">
        <a:xfrm>
          <a:off x="6934200" y="3400425"/>
          <a:ext cx="0" cy="1619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57150</xdr:colOff>
      <xdr:row>2</xdr:row>
      <xdr:rowOff>104775</xdr:rowOff>
    </xdr:from>
    <xdr:to>
      <xdr:col>30</xdr:col>
      <xdr:colOff>133350</xdr:colOff>
      <xdr:row>12</xdr:row>
      <xdr:rowOff>47625</xdr:rowOff>
    </xdr:to>
    <xdr:sp macro="" textlink="">
      <xdr:nvSpPr>
        <xdr:cNvPr id="14" name="Text Box 16"/>
        <xdr:cNvSpPr txBox="1">
          <a:spLocks noChangeArrowheads="1"/>
        </xdr:cNvSpPr>
      </xdr:nvSpPr>
      <xdr:spPr bwMode="auto">
        <a:xfrm>
          <a:off x="12249150" y="914400"/>
          <a:ext cx="6172200" cy="15621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This</a:t>
          </a:r>
        </a:p>
        <a:p>
          <a:pPr algn="ctr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Antenna was made from</a:t>
          </a:r>
        </a:p>
        <a:p>
          <a:pPr algn="ctr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an old CB mobile antenna.</a:t>
          </a:r>
        </a:p>
        <a:p>
          <a:pPr algn="ctr" rtl="0">
            <a:defRPr sz="1000"/>
          </a:pPr>
          <a:endParaRPr lang="en-US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(Adjusting the SWR)</a:t>
          </a:r>
        </a:p>
        <a:p>
          <a:pPr algn="ctr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Is done by moving the tape up and down and by squeezing the coil</a:t>
          </a:r>
        </a:p>
        <a:p>
          <a:pPr algn="ctr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together</a:t>
          </a:r>
        </a:p>
      </xdr:txBody>
    </xdr:sp>
    <xdr:clientData/>
  </xdr:twoCellAnchor>
  <xdr:twoCellAnchor>
    <xdr:from>
      <xdr:col>4</xdr:col>
      <xdr:colOff>323850</xdr:colOff>
      <xdr:row>21</xdr:row>
      <xdr:rowOff>142875</xdr:rowOff>
    </xdr:from>
    <xdr:to>
      <xdr:col>27</xdr:col>
      <xdr:colOff>66675</xdr:colOff>
      <xdr:row>29</xdr:row>
      <xdr:rowOff>38100</xdr:rowOff>
    </xdr:to>
    <xdr:sp macro="" textlink="">
      <xdr:nvSpPr>
        <xdr:cNvPr id="15" name="Text Box 17"/>
        <xdr:cNvSpPr txBox="1">
          <a:spLocks noChangeArrowheads="1"/>
        </xdr:cNvSpPr>
      </xdr:nvSpPr>
      <xdr:spPr bwMode="auto">
        <a:xfrm>
          <a:off x="2762250" y="4029075"/>
          <a:ext cx="13763625" cy="11906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0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5/8 Wave antennas will give you the best signal at the horizon. But only if the SWR is 1.1:1  The 1/8 wave that is out of phase at the top of the antenna </a:t>
          </a:r>
        </a:p>
        <a:p>
          <a:pPr algn="ctr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will be pushing the signal down. This will give you that strong signal at the horizon.</a:t>
          </a:r>
        </a:p>
        <a:p>
          <a:pPr algn="ctr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Any high SWR on your feed line will push the signal upwards and which, of course, is no good.</a:t>
          </a:r>
        </a:p>
        <a:p>
          <a:pPr algn="ctr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Using mag mounts with these antennas makes it easer to work with and</a:t>
          </a:r>
        </a:p>
        <a:p>
          <a:pPr algn="ctr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adjusted for a low SWR.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0</xdr:colOff>
      <xdr:row>3</xdr:row>
      <xdr:rowOff>95250</xdr:rowOff>
    </xdr:from>
    <xdr:to>
      <xdr:col>12</xdr:col>
      <xdr:colOff>0</xdr:colOff>
      <xdr:row>4</xdr:row>
      <xdr:rowOff>66675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7315200" y="581025"/>
          <a:ext cx="0" cy="13335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57150</xdr:colOff>
      <xdr:row>3</xdr:row>
      <xdr:rowOff>95250</xdr:rowOff>
    </xdr:from>
    <xdr:to>
      <xdr:col>12</xdr:col>
      <xdr:colOff>57150</xdr:colOff>
      <xdr:row>4</xdr:row>
      <xdr:rowOff>66675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7372350" y="581025"/>
          <a:ext cx="0" cy="13335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276225</xdr:colOff>
      <xdr:row>3</xdr:row>
      <xdr:rowOff>9525</xdr:rowOff>
    </xdr:from>
    <xdr:to>
      <xdr:col>12</xdr:col>
      <xdr:colOff>180975</xdr:colOff>
      <xdr:row>4</xdr:row>
      <xdr:rowOff>76200</xdr:rowOff>
    </xdr:to>
    <xdr:cxnSp macro="">
      <xdr:nvCxnSpPr>
        <xdr:cNvPr id="4" name="AutoShape 4"/>
        <xdr:cNvCxnSpPr>
          <a:cxnSpLocks noChangeShapeType="1"/>
        </xdr:cNvCxnSpPr>
      </xdr:nvCxnSpPr>
      <xdr:spPr bwMode="auto">
        <a:xfrm flipV="1">
          <a:off x="6981825" y="495300"/>
          <a:ext cx="514350" cy="228600"/>
        </a:xfrm>
        <a:prstGeom prst="straightConnector1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12</xdr:col>
      <xdr:colOff>57150</xdr:colOff>
      <xdr:row>4</xdr:row>
      <xdr:rowOff>0</xdr:rowOff>
    </xdr:from>
    <xdr:to>
      <xdr:col>12</xdr:col>
      <xdr:colOff>123825</xdr:colOff>
      <xdr:row>4</xdr:row>
      <xdr:rowOff>0</xdr:rowOff>
    </xdr:to>
    <xdr:cxnSp macro="">
      <xdr:nvCxnSpPr>
        <xdr:cNvPr id="5" name="AutoShape 5"/>
        <xdr:cNvCxnSpPr>
          <a:cxnSpLocks noChangeShapeType="1"/>
        </xdr:cNvCxnSpPr>
      </xdr:nvCxnSpPr>
      <xdr:spPr bwMode="auto">
        <a:xfrm>
          <a:off x="7372350" y="647700"/>
          <a:ext cx="66675" cy="0"/>
        </a:xfrm>
        <a:prstGeom prst="straightConnector1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12</xdr:col>
      <xdr:colOff>209550</xdr:colOff>
      <xdr:row>4</xdr:row>
      <xdr:rowOff>85725</xdr:rowOff>
    </xdr:from>
    <xdr:to>
      <xdr:col>12</xdr:col>
      <xdr:colOff>209550</xdr:colOff>
      <xdr:row>5</xdr:row>
      <xdr:rowOff>0</xdr:rowOff>
    </xdr:to>
    <xdr:sp macro="" textlink="">
      <xdr:nvSpPr>
        <xdr:cNvPr id="6" name="Line 6"/>
        <xdr:cNvSpPr>
          <a:spLocks noChangeShapeType="1"/>
        </xdr:cNvSpPr>
      </xdr:nvSpPr>
      <xdr:spPr bwMode="auto">
        <a:xfrm flipV="1">
          <a:off x="7524750" y="733425"/>
          <a:ext cx="0" cy="76200"/>
        </a:xfrm>
        <a:prstGeom prst="line">
          <a:avLst/>
        </a:prstGeom>
        <a:noFill/>
        <a:ln w="285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219075</xdr:colOff>
      <xdr:row>3</xdr:row>
      <xdr:rowOff>142875</xdr:rowOff>
    </xdr:from>
    <xdr:to>
      <xdr:col>12</xdr:col>
      <xdr:colOff>314325</xdr:colOff>
      <xdr:row>4</xdr:row>
      <xdr:rowOff>47625</xdr:rowOff>
    </xdr:to>
    <xdr:sp macro="" textlink="">
      <xdr:nvSpPr>
        <xdr:cNvPr id="7" name="Oval 7"/>
        <xdr:cNvSpPr>
          <a:spLocks noChangeArrowheads="1"/>
        </xdr:cNvSpPr>
      </xdr:nvSpPr>
      <xdr:spPr bwMode="auto">
        <a:xfrm>
          <a:off x="7534275" y="628650"/>
          <a:ext cx="95250" cy="6667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12</xdr:col>
      <xdr:colOff>247650</xdr:colOff>
      <xdr:row>2</xdr:row>
      <xdr:rowOff>104775</xdr:rowOff>
    </xdr:from>
    <xdr:to>
      <xdr:col>13</xdr:col>
      <xdr:colOff>209550</xdr:colOff>
      <xdr:row>3</xdr:row>
      <xdr:rowOff>133350</xdr:rowOff>
    </xdr:to>
    <xdr:sp macro="" textlink="">
      <xdr:nvSpPr>
        <xdr:cNvPr id="8" name="Line 9"/>
        <xdr:cNvSpPr>
          <a:spLocks noChangeShapeType="1"/>
        </xdr:cNvSpPr>
      </xdr:nvSpPr>
      <xdr:spPr bwMode="auto">
        <a:xfrm flipV="1">
          <a:off x="7562850" y="428625"/>
          <a:ext cx="571500" cy="19050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285750</xdr:colOff>
      <xdr:row>3</xdr:row>
      <xdr:rowOff>0</xdr:rowOff>
    </xdr:from>
    <xdr:to>
      <xdr:col>13</xdr:col>
      <xdr:colOff>266700</xdr:colOff>
      <xdr:row>4</xdr:row>
      <xdr:rowOff>38100</xdr:rowOff>
    </xdr:to>
    <xdr:sp macro="" textlink="">
      <xdr:nvSpPr>
        <xdr:cNvPr id="9" name="Line 10"/>
        <xdr:cNvSpPr>
          <a:spLocks noChangeShapeType="1"/>
        </xdr:cNvSpPr>
      </xdr:nvSpPr>
      <xdr:spPr bwMode="auto">
        <a:xfrm flipV="1">
          <a:off x="7600950" y="485775"/>
          <a:ext cx="590550" cy="2000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85725</xdr:colOff>
      <xdr:row>4</xdr:row>
      <xdr:rowOff>0</xdr:rowOff>
    </xdr:from>
    <xdr:to>
      <xdr:col>12</xdr:col>
      <xdr:colOff>257175</xdr:colOff>
      <xdr:row>4</xdr:row>
      <xdr:rowOff>0</xdr:rowOff>
    </xdr:to>
    <xdr:sp macro="" textlink="">
      <xdr:nvSpPr>
        <xdr:cNvPr id="10" name="Line 11"/>
        <xdr:cNvSpPr>
          <a:spLocks noChangeShapeType="1"/>
        </xdr:cNvSpPr>
      </xdr:nvSpPr>
      <xdr:spPr bwMode="auto">
        <a:xfrm flipH="1">
          <a:off x="7400925" y="647700"/>
          <a:ext cx="1714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200025</xdr:colOff>
      <xdr:row>4</xdr:row>
      <xdr:rowOff>47625</xdr:rowOff>
    </xdr:from>
    <xdr:to>
      <xdr:col>12</xdr:col>
      <xdr:colOff>304800</xdr:colOff>
      <xdr:row>4</xdr:row>
      <xdr:rowOff>95250</xdr:rowOff>
    </xdr:to>
    <xdr:sp macro="" textlink="">
      <xdr:nvSpPr>
        <xdr:cNvPr id="11" name="Line 12"/>
        <xdr:cNvSpPr>
          <a:spLocks noChangeShapeType="1"/>
        </xdr:cNvSpPr>
      </xdr:nvSpPr>
      <xdr:spPr bwMode="auto">
        <a:xfrm flipV="1">
          <a:off x="7515225" y="695325"/>
          <a:ext cx="104775" cy="476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371475</xdr:colOff>
      <xdr:row>18</xdr:row>
      <xdr:rowOff>9525</xdr:rowOff>
    </xdr:from>
    <xdr:to>
      <xdr:col>12</xdr:col>
      <xdr:colOff>95250</xdr:colOff>
      <xdr:row>19</xdr:row>
      <xdr:rowOff>85725</xdr:rowOff>
    </xdr:to>
    <xdr:sp macro="" textlink="">
      <xdr:nvSpPr>
        <xdr:cNvPr id="12" name="Line 13"/>
        <xdr:cNvSpPr>
          <a:spLocks noChangeShapeType="1"/>
        </xdr:cNvSpPr>
      </xdr:nvSpPr>
      <xdr:spPr bwMode="auto">
        <a:xfrm flipH="1">
          <a:off x="7077075" y="2924175"/>
          <a:ext cx="333375" cy="2381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323850</xdr:colOff>
      <xdr:row>18</xdr:row>
      <xdr:rowOff>9525</xdr:rowOff>
    </xdr:from>
    <xdr:to>
      <xdr:col>13</xdr:col>
      <xdr:colOff>9525</xdr:colOff>
      <xdr:row>19</xdr:row>
      <xdr:rowOff>95250</xdr:rowOff>
    </xdr:to>
    <xdr:sp macro="" textlink="">
      <xdr:nvSpPr>
        <xdr:cNvPr id="13" name="Line 14"/>
        <xdr:cNvSpPr>
          <a:spLocks noChangeShapeType="1"/>
        </xdr:cNvSpPr>
      </xdr:nvSpPr>
      <xdr:spPr bwMode="auto">
        <a:xfrm>
          <a:off x="7639050" y="2924175"/>
          <a:ext cx="295275" cy="2476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95250</xdr:colOff>
      <xdr:row>3</xdr:row>
      <xdr:rowOff>85725</xdr:rowOff>
    </xdr:from>
    <xdr:to>
      <xdr:col>9</xdr:col>
      <xdr:colOff>333375</xdr:colOff>
      <xdr:row>3</xdr:row>
      <xdr:rowOff>152400</xdr:rowOff>
    </xdr:to>
    <xdr:sp macro="" textlink="">
      <xdr:nvSpPr>
        <xdr:cNvPr id="14" name="Line 15"/>
        <xdr:cNvSpPr>
          <a:spLocks noChangeShapeType="1"/>
        </xdr:cNvSpPr>
      </xdr:nvSpPr>
      <xdr:spPr bwMode="auto">
        <a:xfrm>
          <a:off x="5581650" y="571500"/>
          <a:ext cx="238125" cy="666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17</xdr:col>
      <xdr:colOff>104775</xdr:colOff>
      <xdr:row>6</xdr:row>
      <xdr:rowOff>19050</xdr:rowOff>
    </xdr:from>
    <xdr:to>
      <xdr:col>18</xdr:col>
      <xdr:colOff>133350</xdr:colOff>
      <xdr:row>6</xdr:row>
      <xdr:rowOff>104775</xdr:rowOff>
    </xdr:to>
    <xdr:sp macro="" textlink="">
      <xdr:nvSpPr>
        <xdr:cNvPr id="15" name="Line 16"/>
        <xdr:cNvSpPr>
          <a:spLocks noChangeShapeType="1"/>
        </xdr:cNvSpPr>
      </xdr:nvSpPr>
      <xdr:spPr bwMode="auto">
        <a:xfrm flipH="1">
          <a:off x="10467975" y="990600"/>
          <a:ext cx="638175" cy="857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600075</xdr:colOff>
      <xdr:row>1</xdr:row>
      <xdr:rowOff>28575</xdr:rowOff>
    </xdr:from>
    <xdr:to>
      <xdr:col>6</xdr:col>
      <xdr:colOff>238125</xdr:colOff>
      <xdr:row>1</xdr:row>
      <xdr:rowOff>114300</xdr:rowOff>
    </xdr:to>
    <xdr:sp macro="" textlink="">
      <xdr:nvSpPr>
        <xdr:cNvPr id="16" name="Line 17"/>
        <xdr:cNvSpPr>
          <a:spLocks noChangeShapeType="1"/>
        </xdr:cNvSpPr>
      </xdr:nvSpPr>
      <xdr:spPr bwMode="auto">
        <a:xfrm flipH="1">
          <a:off x="3038475" y="190500"/>
          <a:ext cx="857250" cy="857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600075</xdr:colOff>
      <xdr:row>1</xdr:row>
      <xdr:rowOff>28575</xdr:rowOff>
    </xdr:from>
    <xdr:to>
      <xdr:col>5</xdr:col>
      <xdr:colOff>238125</xdr:colOff>
      <xdr:row>1</xdr:row>
      <xdr:rowOff>114300</xdr:rowOff>
    </xdr:to>
    <xdr:sp macro="" textlink="">
      <xdr:nvSpPr>
        <xdr:cNvPr id="2" name="Line 17"/>
        <xdr:cNvSpPr>
          <a:spLocks noChangeShapeType="1"/>
        </xdr:cNvSpPr>
      </xdr:nvSpPr>
      <xdr:spPr bwMode="auto">
        <a:xfrm flipH="1">
          <a:off x="1819275" y="190500"/>
          <a:ext cx="1466850" cy="857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238125</xdr:colOff>
      <xdr:row>4</xdr:row>
      <xdr:rowOff>76200</xdr:rowOff>
    </xdr:from>
    <xdr:to>
      <xdr:col>9</xdr:col>
      <xdr:colOff>28575</xdr:colOff>
      <xdr:row>4</xdr:row>
      <xdr:rowOff>76200</xdr:rowOff>
    </xdr:to>
    <xdr:sp macro="" textlink="">
      <xdr:nvSpPr>
        <xdr:cNvPr id="3" name="Line 25"/>
        <xdr:cNvSpPr>
          <a:spLocks noChangeShapeType="1"/>
        </xdr:cNvSpPr>
      </xdr:nvSpPr>
      <xdr:spPr bwMode="auto">
        <a:xfrm flipH="1" flipV="1">
          <a:off x="4505325" y="723900"/>
          <a:ext cx="10096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133350</xdr:colOff>
      <xdr:row>4</xdr:row>
      <xdr:rowOff>76200</xdr:rowOff>
    </xdr:from>
    <xdr:to>
      <xdr:col>15</xdr:col>
      <xdr:colOff>0</xdr:colOff>
      <xdr:row>4</xdr:row>
      <xdr:rowOff>76200</xdr:rowOff>
    </xdr:to>
    <xdr:sp macro="" textlink="">
      <xdr:nvSpPr>
        <xdr:cNvPr id="4" name="Line 30"/>
        <xdr:cNvSpPr>
          <a:spLocks noChangeShapeType="1"/>
        </xdr:cNvSpPr>
      </xdr:nvSpPr>
      <xdr:spPr bwMode="auto">
        <a:xfrm flipV="1">
          <a:off x="8667750" y="723900"/>
          <a:ext cx="4762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104775</xdr:colOff>
      <xdr:row>47</xdr:row>
      <xdr:rowOff>57150</xdr:rowOff>
    </xdr:from>
    <xdr:to>
      <xdr:col>10</xdr:col>
      <xdr:colOff>247650</xdr:colOff>
      <xdr:row>47</xdr:row>
      <xdr:rowOff>57150</xdr:rowOff>
    </xdr:to>
    <xdr:sp macro="" textlink="">
      <xdr:nvSpPr>
        <xdr:cNvPr id="5" name="Line 71"/>
        <xdr:cNvSpPr>
          <a:spLocks noChangeShapeType="1"/>
        </xdr:cNvSpPr>
      </xdr:nvSpPr>
      <xdr:spPr bwMode="auto">
        <a:xfrm flipH="1">
          <a:off x="4981575" y="7667625"/>
          <a:ext cx="13620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161925</xdr:colOff>
      <xdr:row>47</xdr:row>
      <xdr:rowOff>66675</xdr:rowOff>
    </xdr:from>
    <xdr:to>
      <xdr:col>14</xdr:col>
      <xdr:colOff>285750</xdr:colOff>
      <xdr:row>47</xdr:row>
      <xdr:rowOff>66675</xdr:rowOff>
    </xdr:to>
    <xdr:sp macro="" textlink="">
      <xdr:nvSpPr>
        <xdr:cNvPr id="6" name="Line 72"/>
        <xdr:cNvSpPr>
          <a:spLocks noChangeShapeType="1"/>
        </xdr:cNvSpPr>
      </xdr:nvSpPr>
      <xdr:spPr bwMode="auto">
        <a:xfrm flipH="1">
          <a:off x="7477125" y="7677150"/>
          <a:ext cx="13430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123825</xdr:colOff>
      <xdr:row>47</xdr:row>
      <xdr:rowOff>133350</xdr:rowOff>
    </xdr:from>
    <xdr:to>
      <xdr:col>8</xdr:col>
      <xdr:colOff>123825</xdr:colOff>
      <xdr:row>60</xdr:row>
      <xdr:rowOff>19050</xdr:rowOff>
    </xdr:to>
    <xdr:sp macro="" textlink="">
      <xdr:nvSpPr>
        <xdr:cNvPr id="7" name="Line 73"/>
        <xdr:cNvSpPr>
          <a:spLocks noChangeShapeType="1"/>
        </xdr:cNvSpPr>
      </xdr:nvSpPr>
      <xdr:spPr bwMode="auto">
        <a:xfrm>
          <a:off x="5000625" y="7743825"/>
          <a:ext cx="0" cy="19907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171450</xdr:colOff>
      <xdr:row>60</xdr:row>
      <xdr:rowOff>95250</xdr:rowOff>
    </xdr:from>
    <xdr:to>
      <xdr:col>10</xdr:col>
      <xdr:colOff>371475</xdr:colOff>
      <xdr:row>60</xdr:row>
      <xdr:rowOff>95250</xdr:rowOff>
    </xdr:to>
    <xdr:sp macro="" textlink="">
      <xdr:nvSpPr>
        <xdr:cNvPr id="8" name="Line 74"/>
        <xdr:cNvSpPr>
          <a:spLocks noChangeShapeType="1"/>
        </xdr:cNvSpPr>
      </xdr:nvSpPr>
      <xdr:spPr bwMode="auto">
        <a:xfrm>
          <a:off x="5048250" y="9810750"/>
          <a:ext cx="14192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295275</xdr:colOff>
      <xdr:row>48</xdr:row>
      <xdr:rowOff>0</xdr:rowOff>
    </xdr:from>
    <xdr:to>
      <xdr:col>14</xdr:col>
      <xdr:colOff>295275</xdr:colOff>
      <xdr:row>60</xdr:row>
      <xdr:rowOff>57150</xdr:rowOff>
    </xdr:to>
    <xdr:sp macro="" textlink="">
      <xdr:nvSpPr>
        <xdr:cNvPr id="9" name="Line 75"/>
        <xdr:cNvSpPr>
          <a:spLocks noChangeShapeType="1"/>
        </xdr:cNvSpPr>
      </xdr:nvSpPr>
      <xdr:spPr bwMode="auto">
        <a:xfrm flipV="1">
          <a:off x="8829675" y="7772400"/>
          <a:ext cx="0" cy="20002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47625</xdr:colOff>
      <xdr:row>60</xdr:row>
      <xdr:rowOff>95250</xdr:rowOff>
    </xdr:from>
    <xdr:to>
      <xdr:col>14</xdr:col>
      <xdr:colOff>276225</xdr:colOff>
      <xdr:row>60</xdr:row>
      <xdr:rowOff>95250</xdr:rowOff>
    </xdr:to>
    <xdr:sp macro="" textlink="">
      <xdr:nvSpPr>
        <xdr:cNvPr id="10" name="Line 76"/>
        <xdr:cNvSpPr>
          <a:spLocks noChangeShapeType="1"/>
        </xdr:cNvSpPr>
      </xdr:nvSpPr>
      <xdr:spPr bwMode="auto">
        <a:xfrm>
          <a:off x="7362825" y="9810750"/>
          <a:ext cx="14478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28575</xdr:colOff>
      <xdr:row>4</xdr:row>
      <xdr:rowOff>85725</xdr:rowOff>
    </xdr:from>
    <xdr:to>
      <xdr:col>10</xdr:col>
      <xdr:colOff>361950</xdr:colOff>
      <xdr:row>4</xdr:row>
      <xdr:rowOff>85725</xdr:rowOff>
    </xdr:to>
    <xdr:sp macro="" textlink="">
      <xdr:nvSpPr>
        <xdr:cNvPr id="11" name="Line 78"/>
        <xdr:cNvSpPr>
          <a:spLocks noChangeShapeType="1"/>
        </xdr:cNvSpPr>
      </xdr:nvSpPr>
      <xdr:spPr bwMode="auto">
        <a:xfrm>
          <a:off x="6124575" y="733425"/>
          <a:ext cx="3333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9525</xdr:colOff>
      <xdr:row>4</xdr:row>
      <xdr:rowOff>85725</xdr:rowOff>
    </xdr:from>
    <xdr:to>
      <xdr:col>12</xdr:col>
      <xdr:colOff>361950</xdr:colOff>
      <xdr:row>4</xdr:row>
      <xdr:rowOff>85725</xdr:rowOff>
    </xdr:to>
    <xdr:sp macro="" textlink="">
      <xdr:nvSpPr>
        <xdr:cNvPr id="12" name="Line 79"/>
        <xdr:cNvSpPr>
          <a:spLocks noChangeShapeType="1"/>
        </xdr:cNvSpPr>
      </xdr:nvSpPr>
      <xdr:spPr bwMode="auto">
        <a:xfrm flipH="1">
          <a:off x="7324725" y="733425"/>
          <a:ext cx="3524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409575</xdr:colOff>
      <xdr:row>53</xdr:row>
      <xdr:rowOff>123825</xdr:rowOff>
    </xdr:from>
    <xdr:to>
      <xdr:col>7</xdr:col>
      <xdr:colOff>152400</xdr:colOff>
      <xdr:row>53</xdr:row>
      <xdr:rowOff>123825</xdr:rowOff>
    </xdr:to>
    <xdr:sp macro="" textlink="">
      <xdr:nvSpPr>
        <xdr:cNvPr id="13" name="Line 97"/>
        <xdr:cNvSpPr>
          <a:spLocks noChangeShapeType="1"/>
        </xdr:cNvSpPr>
      </xdr:nvSpPr>
      <xdr:spPr bwMode="auto">
        <a:xfrm flipH="1">
          <a:off x="3457575" y="8705850"/>
          <a:ext cx="9620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180975</xdr:colOff>
      <xdr:row>53</xdr:row>
      <xdr:rowOff>114300</xdr:rowOff>
    </xdr:from>
    <xdr:to>
      <xdr:col>17</xdr:col>
      <xdr:colOff>114300</xdr:colOff>
      <xdr:row>53</xdr:row>
      <xdr:rowOff>114300</xdr:rowOff>
    </xdr:to>
    <xdr:sp macro="" textlink="">
      <xdr:nvSpPr>
        <xdr:cNvPr id="14" name="Line 98"/>
        <xdr:cNvSpPr>
          <a:spLocks noChangeShapeType="1"/>
        </xdr:cNvSpPr>
      </xdr:nvSpPr>
      <xdr:spPr bwMode="auto">
        <a:xfrm>
          <a:off x="9324975" y="8696325"/>
          <a:ext cx="11525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57150</xdr:colOff>
      <xdr:row>62</xdr:row>
      <xdr:rowOff>57150</xdr:rowOff>
    </xdr:from>
    <xdr:to>
      <xdr:col>11</xdr:col>
      <xdr:colOff>57150</xdr:colOff>
      <xdr:row>64</xdr:row>
      <xdr:rowOff>19050</xdr:rowOff>
    </xdr:to>
    <xdr:sp macro="" textlink="">
      <xdr:nvSpPr>
        <xdr:cNvPr id="15" name="Line 99"/>
        <xdr:cNvSpPr>
          <a:spLocks noChangeShapeType="1"/>
        </xdr:cNvSpPr>
      </xdr:nvSpPr>
      <xdr:spPr bwMode="auto">
        <a:xfrm>
          <a:off x="6762750" y="10096500"/>
          <a:ext cx="0" cy="2857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76200</xdr:colOff>
      <xdr:row>42</xdr:row>
      <xdr:rowOff>123825</xdr:rowOff>
    </xdr:from>
    <xdr:to>
      <xdr:col>11</xdr:col>
      <xdr:colOff>76200</xdr:colOff>
      <xdr:row>45</xdr:row>
      <xdr:rowOff>19050</xdr:rowOff>
    </xdr:to>
    <xdr:sp macro="" textlink="">
      <xdr:nvSpPr>
        <xdr:cNvPr id="16" name="Line 100"/>
        <xdr:cNvSpPr>
          <a:spLocks noChangeShapeType="1"/>
        </xdr:cNvSpPr>
      </xdr:nvSpPr>
      <xdr:spPr bwMode="auto">
        <a:xfrm flipV="1">
          <a:off x="6781800" y="6924675"/>
          <a:ext cx="0" cy="3810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133350</xdr:colOff>
      <xdr:row>4</xdr:row>
      <xdr:rowOff>142875</xdr:rowOff>
    </xdr:from>
    <xdr:to>
      <xdr:col>16</xdr:col>
      <xdr:colOff>152400</xdr:colOff>
      <xdr:row>11</xdr:row>
      <xdr:rowOff>76200</xdr:rowOff>
    </xdr:to>
    <xdr:sp macro="" textlink="">
      <xdr:nvSpPr>
        <xdr:cNvPr id="17" name="Line 109"/>
        <xdr:cNvSpPr>
          <a:spLocks noChangeShapeType="1"/>
        </xdr:cNvSpPr>
      </xdr:nvSpPr>
      <xdr:spPr bwMode="auto">
        <a:xfrm flipH="1" flipV="1">
          <a:off x="9277350" y="790575"/>
          <a:ext cx="628650" cy="10668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142875</xdr:colOff>
      <xdr:row>13</xdr:row>
      <xdr:rowOff>38100</xdr:rowOff>
    </xdr:from>
    <xdr:to>
      <xdr:col>16</xdr:col>
      <xdr:colOff>180975</xdr:colOff>
      <xdr:row>19</xdr:row>
      <xdr:rowOff>152400</xdr:rowOff>
    </xdr:to>
    <xdr:sp macro="" textlink="">
      <xdr:nvSpPr>
        <xdr:cNvPr id="18" name="Line 110"/>
        <xdr:cNvSpPr>
          <a:spLocks noChangeShapeType="1"/>
        </xdr:cNvSpPr>
      </xdr:nvSpPr>
      <xdr:spPr bwMode="auto">
        <a:xfrm flipH="1">
          <a:off x="9286875" y="2143125"/>
          <a:ext cx="647700" cy="10858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152400</xdr:colOff>
      <xdr:row>22</xdr:row>
      <xdr:rowOff>76200</xdr:rowOff>
    </xdr:from>
    <xdr:to>
      <xdr:col>12</xdr:col>
      <xdr:colOff>152400</xdr:colOff>
      <xdr:row>24</xdr:row>
      <xdr:rowOff>152400</xdr:rowOff>
    </xdr:to>
    <xdr:sp macro="" textlink="">
      <xdr:nvSpPr>
        <xdr:cNvPr id="19" name="Line 111"/>
        <xdr:cNvSpPr>
          <a:spLocks noChangeShapeType="1"/>
        </xdr:cNvSpPr>
      </xdr:nvSpPr>
      <xdr:spPr bwMode="auto">
        <a:xfrm>
          <a:off x="7467600" y="3638550"/>
          <a:ext cx="0" cy="4000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133350</xdr:colOff>
      <xdr:row>19</xdr:row>
      <xdr:rowOff>152400</xdr:rowOff>
    </xdr:from>
    <xdr:to>
      <xdr:col>12</xdr:col>
      <xdr:colOff>142875</xdr:colOff>
      <xdr:row>20</xdr:row>
      <xdr:rowOff>152400</xdr:rowOff>
    </xdr:to>
    <xdr:sp macro="" textlink="">
      <xdr:nvSpPr>
        <xdr:cNvPr id="20" name="Line 112"/>
        <xdr:cNvSpPr>
          <a:spLocks noChangeShapeType="1"/>
        </xdr:cNvSpPr>
      </xdr:nvSpPr>
      <xdr:spPr bwMode="auto">
        <a:xfrm flipH="1" flipV="1">
          <a:off x="7448550" y="3228975"/>
          <a:ext cx="9525" cy="1619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219075</xdr:colOff>
      <xdr:row>23</xdr:row>
      <xdr:rowOff>76200</xdr:rowOff>
    </xdr:from>
    <xdr:to>
      <xdr:col>13</xdr:col>
      <xdr:colOff>38100</xdr:colOff>
      <xdr:row>23</xdr:row>
      <xdr:rowOff>133350</xdr:rowOff>
    </xdr:to>
    <xdr:sp macro="" textlink="">
      <xdr:nvSpPr>
        <xdr:cNvPr id="21" name="Line 119"/>
        <xdr:cNvSpPr>
          <a:spLocks noChangeShapeType="1"/>
        </xdr:cNvSpPr>
      </xdr:nvSpPr>
      <xdr:spPr bwMode="auto">
        <a:xfrm flipH="1">
          <a:off x="7534275" y="3800475"/>
          <a:ext cx="428625" cy="57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114300</xdr:colOff>
      <xdr:row>20</xdr:row>
      <xdr:rowOff>161925</xdr:rowOff>
    </xdr:from>
    <xdr:to>
      <xdr:col>10</xdr:col>
      <xdr:colOff>361950</xdr:colOff>
      <xdr:row>20</xdr:row>
      <xdr:rowOff>161925</xdr:rowOff>
    </xdr:to>
    <xdr:sp macro="" textlink="">
      <xdr:nvSpPr>
        <xdr:cNvPr id="22" name="Line 120"/>
        <xdr:cNvSpPr>
          <a:spLocks noChangeShapeType="1"/>
        </xdr:cNvSpPr>
      </xdr:nvSpPr>
      <xdr:spPr bwMode="auto">
        <a:xfrm flipV="1">
          <a:off x="6210300" y="3400425"/>
          <a:ext cx="2476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28575</xdr:colOff>
      <xdr:row>18</xdr:row>
      <xdr:rowOff>38100</xdr:rowOff>
    </xdr:from>
    <xdr:to>
      <xdr:col>9</xdr:col>
      <xdr:colOff>342900</xdr:colOff>
      <xdr:row>23</xdr:row>
      <xdr:rowOff>85725</xdr:rowOff>
    </xdr:to>
    <xdr:sp macro="" textlink="">
      <xdr:nvSpPr>
        <xdr:cNvPr id="23" name="Line 121"/>
        <xdr:cNvSpPr>
          <a:spLocks noChangeShapeType="1"/>
        </xdr:cNvSpPr>
      </xdr:nvSpPr>
      <xdr:spPr bwMode="auto">
        <a:xfrm>
          <a:off x="3076575" y="2952750"/>
          <a:ext cx="2752725" cy="8572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19050</xdr:colOff>
      <xdr:row>11</xdr:row>
      <xdr:rowOff>28575</xdr:rowOff>
    </xdr:from>
    <xdr:to>
      <xdr:col>10</xdr:col>
      <xdr:colOff>314325</xdr:colOff>
      <xdr:row>12</xdr:row>
      <xdr:rowOff>66675</xdr:rowOff>
    </xdr:to>
    <xdr:sp macro="" textlink="">
      <xdr:nvSpPr>
        <xdr:cNvPr id="24" name="Line 122"/>
        <xdr:cNvSpPr>
          <a:spLocks noChangeShapeType="1"/>
        </xdr:cNvSpPr>
      </xdr:nvSpPr>
      <xdr:spPr bwMode="auto">
        <a:xfrm>
          <a:off x="6115050" y="1809750"/>
          <a:ext cx="295275" cy="2000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371475</xdr:colOff>
      <xdr:row>12</xdr:row>
      <xdr:rowOff>38100</xdr:rowOff>
    </xdr:from>
    <xdr:to>
      <xdr:col>11</xdr:col>
      <xdr:colOff>104775</xdr:colOff>
      <xdr:row>12</xdr:row>
      <xdr:rowOff>114300</xdr:rowOff>
    </xdr:to>
    <xdr:sp macro="" textlink="">
      <xdr:nvSpPr>
        <xdr:cNvPr id="25" name="Oval 123"/>
        <xdr:cNvSpPr>
          <a:spLocks noChangeArrowheads="1"/>
        </xdr:cNvSpPr>
      </xdr:nvSpPr>
      <xdr:spPr bwMode="auto">
        <a:xfrm>
          <a:off x="6467475" y="1981200"/>
          <a:ext cx="342900" cy="762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000000" mc:Ignorable="a14" a14:legacySpreadsheetColorIndex="8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10</xdr:col>
      <xdr:colOff>276225</xdr:colOff>
      <xdr:row>24</xdr:row>
      <xdr:rowOff>9525</xdr:rowOff>
    </xdr:from>
    <xdr:to>
      <xdr:col>10</xdr:col>
      <xdr:colOff>352425</xdr:colOff>
      <xdr:row>24</xdr:row>
      <xdr:rowOff>104775</xdr:rowOff>
    </xdr:to>
    <xdr:sp macro="" textlink="">
      <xdr:nvSpPr>
        <xdr:cNvPr id="26" name="Oval 124"/>
        <xdr:cNvSpPr>
          <a:spLocks noChangeArrowheads="1"/>
        </xdr:cNvSpPr>
      </xdr:nvSpPr>
      <xdr:spPr bwMode="auto">
        <a:xfrm>
          <a:off x="6372225" y="3895725"/>
          <a:ext cx="76200" cy="9525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23</xdr:row>
      <xdr:rowOff>95250</xdr:rowOff>
    </xdr:from>
    <xdr:to>
      <xdr:col>10</xdr:col>
      <xdr:colOff>304800</xdr:colOff>
      <xdr:row>24</xdr:row>
      <xdr:rowOff>9525</xdr:rowOff>
    </xdr:to>
    <xdr:sp macro="" textlink="">
      <xdr:nvSpPr>
        <xdr:cNvPr id="27" name="Line 127"/>
        <xdr:cNvSpPr>
          <a:spLocks noChangeShapeType="1"/>
        </xdr:cNvSpPr>
      </xdr:nvSpPr>
      <xdr:spPr bwMode="auto">
        <a:xfrm flipH="1" flipV="1">
          <a:off x="6172200" y="3819525"/>
          <a:ext cx="228600" cy="762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76200</xdr:colOff>
      <xdr:row>24</xdr:row>
      <xdr:rowOff>19050</xdr:rowOff>
    </xdr:from>
    <xdr:to>
      <xdr:col>10</xdr:col>
      <xdr:colOff>323850</xdr:colOff>
      <xdr:row>24</xdr:row>
      <xdr:rowOff>114300</xdr:rowOff>
    </xdr:to>
    <xdr:sp macro="" textlink="">
      <xdr:nvSpPr>
        <xdr:cNvPr id="28" name="Line 128"/>
        <xdr:cNvSpPr>
          <a:spLocks noChangeShapeType="1"/>
        </xdr:cNvSpPr>
      </xdr:nvSpPr>
      <xdr:spPr bwMode="auto">
        <a:xfrm flipH="1" flipV="1">
          <a:off x="6172200" y="3905250"/>
          <a:ext cx="247650" cy="952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314325</xdr:colOff>
      <xdr:row>23</xdr:row>
      <xdr:rowOff>152400</xdr:rowOff>
    </xdr:from>
    <xdr:to>
      <xdr:col>11</xdr:col>
      <xdr:colOff>19050</xdr:colOff>
      <xdr:row>24</xdr:row>
      <xdr:rowOff>19050</xdr:rowOff>
    </xdr:to>
    <xdr:sp macro="" textlink="">
      <xdr:nvSpPr>
        <xdr:cNvPr id="29" name="Line 129"/>
        <xdr:cNvSpPr>
          <a:spLocks noChangeShapeType="1"/>
        </xdr:cNvSpPr>
      </xdr:nvSpPr>
      <xdr:spPr bwMode="auto">
        <a:xfrm flipV="1">
          <a:off x="6410325" y="3876675"/>
          <a:ext cx="314325" cy="285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323850</xdr:colOff>
      <xdr:row>24</xdr:row>
      <xdr:rowOff>19050</xdr:rowOff>
    </xdr:from>
    <xdr:to>
      <xdr:col>12</xdr:col>
      <xdr:colOff>0</xdr:colOff>
      <xdr:row>24</xdr:row>
      <xdr:rowOff>57150</xdr:rowOff>
    </xdr:to>
    <xdr:sp macro="" textlink="">
      <xdr:nvSpPr>
        <xdr:cNvPr id="30" name="Line 130"/>
        <xdr:cNvSpPr>
          <a:spLocks noChangeShapeType="1"/>
        </xdr:cNvSpPr>
      </xdr:nvSpPr>
      <xdr:spPr bwMode="auto">
        <a:xfrm flipV="1">
          <a:off x="6419850" y="3905250"/>
          <a:ext cx="895350" cy="381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295275</xdr:colOff>
      <xdr:row>4</xdr:row>
      <xdr:rowOff>133350</xdr:rowOff>
    </xdr:from>
    <xdr:to>
      <xdr:col>12</xdr:col>
      <xdr:colOff>47625</xdr:colOff>
      <xdr:row>5</xdr:row>
      <xdr:rowOff>66675</xdr:rowOff>
    </xdr:to>
    <xdr:sp macro="" textlink="">
      <xdr:nvSpPr>
        <xdr:cNvPr id="31" name="Rectangle 131"/>
        <xdr:cNvSpPr>
          <a:spLocks noChangeArrowheads="1"/>
        </xdr:cNvSpPr>
      </xdr:nvSpPr>
      <xdr:spPr bwMode="auto">
        <a:xfrm>
          <a:off x="6391275" y="781050"/>
          <a:ext cx="971550" cy="952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50000"/>
          </a:srgbClr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266700</xdr:colOff>
      <xdr:row>19</xdr:row>
      <xdr:rowOff>133350</xdr:rowOff>
    </xdr:from>
    <xdr:to>
      <xdr:col>12</xdr:col>
      <xdr:colOff>95250</xdr:colOff>
      <xdr:row>20</xdr:row>
      <xdr:rowOff>57150</xdr:rowOff>
    </xdr:to>
    <xdr:sp macro="" textlink="">
      <xdr:nvSpPr>
        <xdr:cNvPr id="32" name="Rectangle 132"/>
        <xdr:cNvSpPr>
          <a:spLocks noChangeArrowheads="1"/>
        </xdr:cNvSpPr>
      </xdr:nvSpPr>
      <xdr:spPr bwMode="auto">
        <a:xfrm>
          <a:off x="6362700" y="3209925"/>
          <a:ext cx="1047750" cy="857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50000"/>
          </a:srgbClr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361950</xdr:colOff>
      <xdr:row>5</xdr:row>
      <xdr:rowOff>57150</xdr:rowOff>
    </xdr:from>
    <xdr:to>
      <xdr:col>12</xdr:col>
      <xdr:colOff>0</xdr:colOff>
      <xdr:row>19</xdr:row>
      <xdr:rowOff>123825</xdr:rowOff>
    </xdr:to>
    <xdr:sp macro="" textlink="">
      <xdr:nvSpPr>
        <xdr:cNvPr id="33" name="Rectangle 133"/>
        <xdr:cNvSpPr>
          <a:spLocks noChangeArrowheads="1"/>
        </xdr:cNvSpPr>
      </xdr:nvSpPr>
      <xdr:spPr bwMode="auto">
        <a:xfrm>
          <a:off x="6457950" y="866775"/>
          <a:ext cx="857250" cy="23336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50000"/>
          </a:srgbClr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19050</xdr:colOff>
      <xdr:row>16</xdr:row>
      <xdr:rowOff>9525</xdr:rowOff>
    </xdr:from>
    <xdr:to>
      <xdr:col>10</xdr:col>
      <xdr:colOff>304800</xdr:colOff>
      <xdr:row>17</xdr:row>
      <xdr:rowOff>28575</xdr:rowOff>
    </xdr:to>
    <xdr:sp macro="" textlink="">
      <xdr:nvSpPr>
        <xdr:cNvPr id="34" name="Line 134"/>
        <xdr:cNvSpPr>
          <a:spLocks noChangeShapeType="1"/>
        </xdr:cNvSpPr>
      </xdr:nvSpPr>
      <xdr:spPr bwMode="auto">
        <a:xfrm>
          <a:off x="6115050" y="2600325"/>
          <a:ext cx="285750" cy="1809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19050</xdr:colOff>
      <xdr:row>34</xdr:row>
      <xdr:rowOff>0</xdr:rowOff>
    </xdr:from>
    <xdr:to>
      <xdr:col>13</xdr:col>
      <xdr:colOff>0</xdr:colOff>
      <xdr:row>34</xdr:row>
      <xdr:rowOff>66675</xdr:rowOff>
    </xdr:to>
    <xdr:sp macro="" textlink="">
      <xdr:nvSpPr>
        <xdr:cNvPr id="35" name="Line 135"/>
        <xdr:cNvSpPr>
          <a:spLocks noChangeShapeType="1"/>
        </xdr:cNvSpPr>
      </xdr:nvSpPr>
      <xdr:spPr bwMode="auto">
        <a:xfrm>
          <a:off x="7334250" y="5505450"/>
          <a:ext cx="590550" cy="666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11</xdr:col>
      <xdr:colOff>0</xdr:colOff>
      <xdr:row>34</xdr:row>
      <xdr:rowOff>0</xdr:rowOff>
    </xdr:from>
    <xdr:to>
      <xdr:col>12</xdr:col>
      <xdr:colOff>276225</xdr:colOff>
      <xdr:row>34</xdr:row>
      <xdr:rowOff>114300</xdr:rowOff>
    </xdr:to>
    <xdr:sp macro="" textlink="">
      <xdr:nvSpPr>
        <xdr:cNvPr id="36" name="Line 136"/>
        <xdr:cNvSpPr>
          <a:spLocks noChangeShapeType="1"/>
        </xdr:cNvSpPr>
      </xdr:nvSpPr>
      <xdr:spPr bwMode="auto">
        <a:xfrm>
          <a:off x="6705600" y="5505450"/>
          <a:ext cx="885825" cy="1143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12</xdr:col>
      <xdr:colOff>257175</xdr:colOff>
      <xdr:row>34</xdr:row>
      <xdr:rowOff>66675</xdr:rowOff>
    </xdr:from>
    <xdr:to>
      <xdr:col>12</xdr:col>
      <xdr:colOff>371475</xdr:colOff>
      <xdr:row>34</xdr:row>
      <xdr:rowOff>104775</xdr:rowOff>
    </xdr:to>
    <xdr:sp macro="" textlink="">
      <xdr:nvSpPr>
        <xdr:cNvPr id="37" name="Line 137"/>
        <xdr:cNvSpPr>
          <a:spLocks noChangeShapeType="1"/>
        </xdr:cNvSpPr>
      </xdr:nvSpPr>
      <xdr:spPr bwMode="auto">
        <a:xfrm flipH="1">
          <a:off x="7572375" y="5572125"/>
          <a:ext cx="114300" cy="381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10</xdr:col>
      <xdr:colOff>342900</xdr:colOff>
      <xdr:row>33</xdr:row>
      <xdr:rowOff>123825</xdr:rowOff>
    </xdr:from>
    <xdr:to>
      <xdr:col>11</xdr:col>
      <xdr:colOff>19050</xdr:colOff>
      <xdr:row>34</xdr:row>
      <xdr:rowOff>9525</xdr:rowOff>
    </xdr:to>
    <xdr:sp macro="" textlink="">
      <xdr:nvSpPr>
        <xdr:cNvPr id="38" name="Oval 138"/>
        <xdr:cNvSpPr>
          <a:spLocks noChangeArrowheads="1"/>
        </xdr:cNvSpPr>
      </xdr:nvSpPr>
      <xdr:spPr bwMode="auto">
        <a:xfrm>
          <a:off x="6438900" y="5467350"/>
          <a:ext cx="285750" cy="476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333333" mc:Ignorable="a14" a14:legacySpreadsheetColorIndex="6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11</xdr:col>
      <xdr:colOff>104775</xdr:colOff>
      <xdr:row>33</xdr:row>
      <xdr:rowOff>114300</xdr:rowOff>
    </xdr:from>
    <xdr:to>
      <xdr:col>12</xdr:col>
      <xdr:colOff>28575</xdr:colOff>
      <xdr:row>34</xdr:row>
      <xdr:rowOff>0</xdr:rowOff>
    </xdr:to>
    <xdr:sp macro="" textlink="">
      <xdr:nvSpPr>
        <xdr:cNvPr id="39" name="Oval 139"/>
        <xdr:cNvSpPr>
          <a:spLocks noChangeArrowheads="1"/>
        </xdr:cNvSpPr>
      </xdr:nvSpPr>
      <xdr:spPr bwMode="auto">
        <a:xfrm>
          <a:off x="6810375" y="5457825"/>
          <a:ext cx="533400" cy="476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333333" mc:Ignorable="a14" a14:legacySpreadsheetColorIndex="6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10</xdr:col>
      <xdr:colOff>352425</xdr:colOff>
      <xdr:row>29</xdr:row>
      <xdr:rowOff>142875</xdr:rowOff>
    </xdr:from>
    <xdr:to>
      <xdr:col>11</xdr:col>
      <xdr:colOff>28575</xdr:colOff>
      <xdr:row>30</xdr:row>
      <xdr:rowOff>19050</xdr:rowOff>
    </xdr:to>
    <xdr:sp macro="" textlink="">
      <xdr:nvSpPr>
        <xdr:cNvPr id="40" name="Oval 140"/>
        <xdr:cNvSpPr>
          <a:spLocks noChangeArrowheads="1"/>
        </xdr:cNvSpPr>
      </xdr:nvSpPr>
      <xdr:spPr bwMode="auto">
        <a:xfrm>
          <a:off x="6448425" y="4838700"/>
          <a:ext cx="285750" cy="381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333333" mc:Ignorable="a14" a14:legacySpreadsheetColorIndex="6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11</xdr:col>
      <xdr:colOff>104775</xdr:colOff>
      <xdr:row>29</xdr:row>
      <xdr:rowOff>142875</xdr:rowOff>
    </xdr:from>
    <xdr:to>
      <xdr:col>12</xdr:col>
      <xdr:colOff>28575</xdr:colOff>
      <xdr:row>30</xdr:row>
      <xdr:rowOff>19050</xdr:rowOff>
    </xdr:to>
    <xdr:sp macro="" textlink="">
      <xdr:nvSpPr>
        <xdr:cNvPr id="41" name="Oval 141"/>
        <xdr:cNvSpPr>
          <a:spLocks noChangeArrowheads="1"/>
        </xdr:cNvSpPr>
      </xdr:nvSpPr>
      <xdr:spPr bwMode="auto">
        <a:xfrm>
          <a:off x="6810375" y="4838700"/>
          <a:ext cx="533400" cy="381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333333" mc:Ignorable="a14" a14:legacySpreadsheetColorIndex="6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10</xdr:col>
      <xdr:colOff>342900</xdr:colOff>
      <xdr:row>37</xdr:row>
      <xdr:rowOff>142875</xdr:rowOff>
    </xdr:from>
    <xdr:to>
      <xdr:col>11</xdr:col>
      <xdr:colOff>19050</xdr:colOff>
      <xdr:row>38</xdr:row>
      <xdr:rowOff>19050</xdr:rowOff>
    </xdr:to>
    <xdr:sp macro="" textlink="">
      <xdr:nvSpPr>
        <xdr:cNvPr id="42" name="Oval 142"/>
        <xdr:cNvSpPr>
          <a:spLocks noChangeArrowheads="1"/>
        </xdr:cNvSpPr>
      </xdr:nvSpPr>
      <xdr:spPr bwMode="auto">
        <a:xfrm>
          <a:off x="6438900" y="6134100"/>
          <a:ext cx="285750" cy="381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333333" mc:Ignorable="a14" a14:legacySpreadsheetColorIndex="6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11</xdr:col>
      <xdr:colOff>114300</xdr:colOff>
      <xdr:row>37</xdr:row>
      <xdr:rowOff>133350</xdr:rowOff>
    </xdr:from>
    <xdr:to>
      <xdr:col>12</xdr:col>
      <xdr:colOff>38100</xdr:colOff>
      <xdr:row>38</xdr:row>
      <xdr:rowOff>9525</xdr:rowOff>
    </xdr:to>
    <xdr:sp macro="" textlink="">
      <xdr:nvSpPr>
        <xdr:cNvPr id="43" name="Oval 143"/>
        <xdr:cNvSpPr>
          <a:spLocks noChangeArrowheads="1"/>
        </xdr:cNvSpPr>
      </xdr:nvSpPr>
      <xdr:spPr bwMode="auto">
        <a:xfrm>
          <a:off x="6819900" y="6124575"/>
          <a:ext cx="533400" cy="381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333333" mc:Ignorable="a14" a14:legacySpreadsheetColorIndex="6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13</xdr:col>
      <xdr:colOff>9525</xdr:colOff>
      <xdr:row>33</xdr:row>
      <xdr:rowOff>9525</xdr:rowOff>
    </xdr:from>
    <xdr:to>
      <xdr:col>13</xdr:col>
      <xdr:colOff>200025</xdr:colOff>
      <xdr:row>34</xdr:row>
      <xdr:rowOff>0</xdr:rowOff>
    </xdr:to>
    <xdr:sp macro="" textlink="">
      <xdr:nvSpPr>
        <xdr:cNvPr id="44" name="Line 144"/>
        <xdr:cNvSpPr>
          <a:spLocks noChangeShapeType="1"/>
        </xdr:cNvSpPr>
      </xdr:nvSpPr>
      <xdr:spPr bwMode="auto">
        <a:xfrm flipH="1">
          <a:off x="7934325" y="5353050"/>
          <a:ext cx="190500" cy="1524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12</xdr:col>
      <xdr:colOff>142875</xdr:colOff>
      <xdr:row>35</xdr:row>
      <xdr:rowOff>114300</xdr:rowOff>
    </xdr:from>
    <xdr:to>
      <xdr:col>13</xdr:col>
      <xdr:colOff>371475</xdr:colOff>
      <xdr:row>35</xdr:row>
      <xdr:rowOff>114300</xdr:rowOff>
    </xdr:to>
    <xdr:sp macro="" textlink="">
      <xdr:nvSpPr>
        <xdr:cNvPr id="45" name="Line 145"/>
        <xdr:cNvSpPr>
          <a:spLocks noChangeShapeType="1"/>
        </xdr:cNvSpPr>
      </xdr:nvSpPr>
      <xdr:spPr bwMode="auto">
        <a:xfrm flipH="1">
          <a:off x="7458075" y="5781675"/>
          <a:ext cx="8382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10</xdr:col>
      <xdr:colOff>266700</xdr:colOff>
      <xdr:row>33</xdr:row>
      <xdr:rowOff>47625</xdr:rowOff>
    </xdr:from>
    <xdr:to>
      <xdr:col>11</xdr:col>
      <xdr:colOff>123825</xdr:colOff>
      <xdr:row>33</xdr:row>
      <xdr:rowOff>142875</xdr:rowOff>
    </xdr:to>
    <xdr:sp macro="" textlink="">
      <xdr:nvSpPr>
        <xdr:cNvPr id="46" name="Line 146"/>
        <xdr:cNvSpPr>
          <a:spLocks noChangeShapeType="1"/>
        </xdr:cNvSpPr>
      </xdr:nvSpPr>
      <xdr:spPr bwMode="auto">
        <a:xfrm>
          <a:off x="6362700" y="5391150"/>
          <a:ext cx="466725" cy="952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10</xdr:col>
      <xdr:colOff>180975</xdr:colOff>
      <xdr:row>33</xdr:row>
      <xdr:rowOff>47625</xdr:rowOff>
    </xdr:from>
    <xdr:to>
      <xdr:col>10</xdr:col>
      <xdr:colOff>285750</xdr:colOff>
      <xdr:row>33</xdr:row>
      <xdr:rowOff>123825</xdr:rowOff>
    </xdr:to>
    <xdr:sp macro="" textlink="">
      <xdr:nvSpPr>
        <xdr:cNvPr id="47" name="Oval 147"/>
        <xdr:cNvSpPr>
          <a:spLocks noChangeArrowheads="1"/>
        </xdr:cNvSpPr>
      </xdr:nvSpPr>
      <xdr:spPr bwMode="auto">
        <a:xfrm>
          <a:off x="6276975" y="5391150"/>
          <a:ext cx="104775" cy="76200"/>
        </a:xfrm>
        <a:prstGeom prst="ellipse">
          <a:avLst/>
        </a:prstGeom>
        <a:solidFill>
          <a:srgbClr val="FFFFFF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10</xdr:col>
      <xdr:colOff>228600</xdr:colOff>
      <xdr:row>33</xdr:row>
      <xdr:rowOff>95250</xdr:rowOff>
    </xdr:from>
    <xdr:to>
      <xdr:col>11</xdr:col>
      <xdr:colOff>0</xdr:colOff>
      <xdr:row>33</xdr:row>
      <xdr:rowOff>142875</xdr:rowOff>
    </xdr:to>
    <xdr:sp macro="" textlink="">
      <xdr:nvSpPr>
        <xdr:cNvPr id="48" name="Line 148"/>
        <xdr:cNvSpPr>
          <a:spLocks noChangeShapeType="1"/>
        </xdr:cNvSpPr>
      </xdr:nvSpPr>
      <xdr:spPr bwMode="auto">
        <a:xfrm>
          <a:off x="6324600" y="5438775"/>
          <a:ext cx="381000" cy="476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8</xdr:col>
      <xdr:colOff>361950</xdr:colOff>
      <xdr:row>33</xdr:row>
      <xdr:rowOff>38100</xdr:rowOff>
    </xdr:from>
    <xdr:to>
      <xdr:col>10</xdr:col>
      <xdr:colOff>247650</xdr:colOff>
      <xdr:row>33</xdr:row>
      <xdr:rowOff>47625</xdr:rowOff>
    </xdr:to>
    <xdr:sp macro="" textlink="">
      <xdr:nvSpPr>
        <xdr:cNvPr id="49" name="Line 149"/>
        <xdr:cNvSpPr>
          <a:spLocks noChangeShapeType="1"/>
        </xdr:cNvSpPr>
      </xdr:nvSpPr>
      <xdr:spPr bwMode="auto">
        <a:xfrm flipV="1">
          <a:off x="5238750" y="5381625"/>
          <a:ext cx="1104900" cy="95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8</xdr:col>
      <xdr:colOff>390525</xdr:colOff>
      <xdr:row>33</xdr:row>
      <xdr:rowOff>133350</xdr:rowOff>
    </xdr:from>
    <xdr:to>
      <xdr:col>10</xdr:col>
      <xdr:colOff>228600</xdr:colOff>
      <xdr:row>33</xdr:row>
      <xdr:rowOff>142875</xdr:rowOff>
    </xdr:to>
    <xdr:sp macro="" textlink="">
      <xdr:nvSpPr>
        <xdr:cNvPr id="50" name="Line 150"/>
        <xdr:cNvSpPr>
          <a:spLocks noChangeShapeType="1"/>
        </xdr:cNvSpPr>
      </xdr:nvSpPr>
      <xdr:spPr bwMode="auto">
        <a:xfrm flipV="1">
          <a:off x="5267325" y="5476875"/>
          <a:ext cx="1057275" cy="95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8</xdr:col>
      <xdr:colOff>276225</xdr:colOff>
      <xdr:row>33</xdr:row>
      <xdr:rowOff>104775</xdr:rowOff>
    </xdr:from>
    <xdr:to>
      <xdr:col>9</xdr:col>
      <xdr:colOff>38100</xdr:colOff>
      <xdr:row>33</xdr:row>
      <xdr:rowOff>104775</xdr:rowOff>
    </xdr:to>
    <xdr:sp macro="" textlink="">
      <xdr:nvSpPr>
        <xdr:cNvPr id="51" name="Line 151"/>
        <xdr:cNvSpPr>
          <a:spLocks noChangeShapeType="1"/>
        </xdr:cNvSpPr>
      </xdr:nvSpPr>
      <xdr:spPr bwMode="auto">
        <a:xfrm>
          <a:off x="5153025" y="5448300"/>
          <a:ext cx="3714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12</xdr:col>
      <xdr:colOff>190500</xdr:colOff>
      <xdr:row>30</xdr:row>
      <xdr:rowOff>19050</xdr:rowOff>
    </xdr:from>
    <xdr:to>
      <xdr:col>12</xdr:col>
      <xdr:colOff>190500</xdr:colOff>
      <xdr:row>32</xdr:row>
      <xdr:rowOff>9525</xdr:rowOff>
    </xdr:to>
    <xdr:sp macro="" textlink="">
      <xdr:nvSpPr>
        <xdr:cNvPr id="52" name="Line 152"/>
        <xdr:cNvSpPr>
          <a:spLocks noChangeShapeType="1"/>
        </xdr:cNvSpPr>
      </xdr:nvSpPr>
      <xdr:spPr bwMode="auto">
        <a:xfrm flipV="1">
          <a:off x="7505700" y="4876800"/>
          <a:ext cx="0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12</xdr:col>
      <xdr:colOff>190500</xdr:colOff>
      <xdr:row>33</xdr:row>
      <xdr:rowOff>9525</xdr:rowOff>
    </xdr:from>
    <xdr:to>
      <xdr:col>12</xdr:col>
      <xdr:colOff>200025</xdr:colOff>
      <xdr:row>33</xdr:row>
      <xdr:rowOff>142875</xdr:rowOff>
    </xdr:to>
    <xdr:sp macro="" textlink="">
      <xdr:nvSpPr>
        <xdr:cNvPr id="53" name="Line 153"/>
        <xdr:cNvSpPr>
          <a:spLocks noChangeShapeType="1"/>
        </xdr:cNvSpPr>
      </xdr:nvSpPr>
      <xdr:spPr bwMode="auto">
        <a:xfrm>
          <a:off x="7505700" y="5353050"/>
          <a:ext cx="9525" cy="1333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10</xdr:col>
      <xdr:colOff>180975</xdr:colOff>
      <xdr:row>34</xdr:row>
      <xdr:rowOff>9525</xdr:rowOff>
    </xdr:from>
    <xdr:to>
      <xdr:col>10</xdr:col>
      <xdr:colOff>219075</xdr:colOff>
      <xdr:row>35</xdr:row>
      <xdr:rowOff>9525</xdr:rowOff>
    </xdr:to>
    <xdr:sp macro="" textlink="">
      <xdr:nvSpPr>
        <xdr:cNvPr id="54" name="Line 154"/>
        <xdr:cNvSpPr>
          <a:spLocks noChangeShapeType="1"/>
        </xdr:cNvSpPr>
      </xdr:nvSpPr>
      <xdr:spPr bwMode="auto">
        <a:xfrm flipV="1">
          <a:off x="6276975" y="5514975"/>
          <a:ext cx="38100" cy="1619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10</xdr:col>
      <xdr:colOff>180975</xdr:colOff>
      <xdr:row>36</xdr:row>
      <xdr:rowOff>0</xdr:rowOff>
    </xdr:from>
    <xdr:to>
      <xdr:col>10</xdr:col>
      <xdr:colOff>180975</xdr:colOff>
      <xdr:row>37</xdr:row>
      <xdr:rowOff>133350</xdr:rowOff>
    </xdr:to>
    <xdr:sp macro="" textlink="">
      <xdr:nvSpPr>
        <xdr:cNvPr id="55" name="Line 155"/>
        <xdr:cNvSpPr>
          <a:spLocks noChangeShapeType="1"/>
        </xdr:cNvSpPr>
      </xdr:nvSpPr>
      <xdr:spPr bwMode="auto">
        <a:xfrm>
          <a:off x="6276975" y="5829300"/>
          <a:ext cx="0" cy="2952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10</xdr:col>
      <xdr:colOff>314325</xdr:colOff>
      <xdr:row>60</xdr:row>
      <xdr:rowOff>133350</xdr:rowOff>
    </xdr:from>
    <xdr:to>
      <xdr:col>11</xdr:col>
      <xdr:colOff>9525</xdr:colOff>
      <xdr:row>61</xdr:row>
      <xdr:rowOff>38100</xdr:rowOff>
    </xdr:to>
    <xdr:sp macro="" textlink="">
      <xdr:nvSpPr>
        <xdr:cNvPr id="56" name="Oval 156"/>
        <xdr:cNvSpPr>
          <a:spLocks noChangeArrowheads="1"/>
        </xdr:cNvSpPr>
      </xdr:nvSpPr>
      <xdr:spPr bwMode="auto">
        <a:xfrm>
          <a:off x="6410325" y="9848850"/>
          <a:ext cx="304800" cy="6667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000000" mc:Ignorable="a14" a14:legacySpreadsheetColorIndex="8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11</xdr:col>
      <xdr:colOff>104775</xdr:colOff>
      <xdr:row>60</xdr:row>
      <xdr:rowOff>133350</xdr:rowOff>
    </xdr:from>
    <xdr:to>
      <xdr:col>12</xdr:col>
      <xdr:colOff>47625</xdr:colOff>
      <xdr:row>61</xdr:row>
      <xdr:rowOff>38100</xdr:rowOff>
    </xdr:to>
    <xdr:sp macro="" textlink="">
      <xdr:nvSpPr>
        <xdr:cNvPr id="57" name="Oval 157"/>
        <xdr:cNvSpPr>
          <a:spLocks noChangeArrowheads="1"/>
        </xdr:cNvSpPr>
      </xdr:nvSpPr>
      <xdr:spPr bwMode="auto">
        <a:xfrm>
          <a:off x="6810375" y="9848850"/>
          <a:ext cx="552450" cy="6667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000000" mc:Ignorable="a14" a14:legacySpreadsheetColorIndex="8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12</xdr:col>
      <xdr:colOff>104775</xdr:colOff>
      <xdr:row>18</xdr:row>
      <xdr:rowOff>76200</xdr:rowOff>
    </xdr:from>
    <xdr:to>
      <xdr:col>12</xdr:col>
      <xdr:colOff>371475</xdr:colOff>
      <xdr:row>19</xdr:row>
      <xdr:rowOff>85725</xdr:rowOff>
    </xdr:to>
    <xdr:sp macro="" textlink="">
      <xdr:nvSpPr>
        <xdr:cNvPr id="58" name="Line 158"/>
        <xdr:cNvSpPr>
          <a:spLocks noChangeShapeType="1"/>
        </xdr:cNvSpPr>
      </xdr:nvSpPr>
      <xdr:spPr bwMode="auto">
        <a:xfrm flipH="1">
          <a:off x="7419975" y="2990850"/>
          <a:ext cx="266700" cy="1714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66675</xdr:colOff>
      <xdr:row>5</xdr:row>
      <xdr:rowOff>95250</xdr:rowOff>
    </xdr:from>
    <xdr:to>
      <xdr:col>13</xdr:col>
      <xdr:colOff>9525</xdr:colOff>
      <xdr:row>6</xdr:row>
      <xdr:rowOff>57150</xdr:rowOff>
    </xdr:to>
    <xdr:sp macro="" textlink="">
      <xdr:nvSpPr>
        <xdr:cNvPr id="59" name="Line 159"/>
        <xdr:cNvSpPr>
          <a:spLocks noChangeShapeType="1"/>
        </xdr:cNvSpPr>
      </xdr:nvSpPr>
      <xdr:spPr bwMode="auto">
        <a:xfrm flipH="1" flipV="1">
          <a:off x="7381875" y="904875"/>
          <a:ext cx="552450" cy="1238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30</xdr:row>
      <xdr:rowOff>9525</xdr:rowOff>
    </xdr:from>
    <xdr:to>
      <xdr:col>16</xdr:col>
      <xdr:colOff>0</xdr:colOff>
      <xdr:row>33</xdr:row>
      <xdr:rowOff>152400</xdr:rowOff>
    </xdr:to>
    <xdr:sp macro="" textlink="">
      <xdr:nvSpPr>
        <xdr:cNvPr id="60" name="Line 160"/>
        <xdr:cNvSpPr>
          <a:spLocks noChangeShapeType="1"/>
        </xdr:cNvSpPr>
      </xdr:nvSpPr>
      <xdr:spPr bwMode="auto">
        <a:xfrm flipV="1">
          <a:off x="9753600" y="4867275"/>
          <a:ext cx="0" cy="6286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37</xdr:row>
      <xdr:rowOff>0</xdr:rowOff>
    </xdr:from>
    <xdr:to>
      <xdr:col>16</xdr:col>
      <xdr:colOff>0</xdr:colOff>
      <xdr:row>37</xdr:row>
      <xdr:rowOff>161925</xdr:rowOff>
    </xdr:to>
    <xdr:sp macro="" textlink="">
      <xdr:nvSpPr>
        <xdr:cNvPr id="61" name="Line 161"/>
        <xdr:cNvSpPr>
          <a:spLocks noChangeShapeType="1"/>
        </xdr:cNvSpPr>
      </xdr:nvSpPr>
      <xdr:spPr bwMode="auto">
        <a:xfrm>
          <a:off x="9753600" y="5991225"/>
          <a:ext cx="0" cy="1619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333375</xdr:colOff>
      <xdr:row>42</xdr:row>
      <xdr:rowOff>28575</xdr:rowOff>
    </xdr:from>
    <xdr:to>
      <xdr:col>17</xdr:col>
      <xdr:colOff>104775</xdr:colOff>
      <xdr:row>64</xdr:row>
      <xdr:rowOff>85725</xdr:rowOff>
    </xdr:to>
    <xdr:sp macro="" textlink="">
      <xdr:nvSpPr>
        <xdr:cNvPr id="62" name="Oval 162"/>
        <xdr:cNvSpPr>
          <a:spLocks noChangeArrowheads="1"/>
        </xdr:cNvSpPr>
      </xdr:nvSpPr>
      <xdr:spPr bwMode="auto">
        <a:xfrm>
          <a:off x="3381375" y="6829425"/>
          <a:ext cx="7086600" cy="3619500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>
                  <a:alpha val="50000"/>
                </a:srgbClr>
              </a:solidFill>
            </a14:hiddenFill>
          </a:ext>
        </a:extLst>
      </xdr:spPr>
    </xdr:sp>
    <xdr:clientData/>
  </xdr:twoCellAnchor>
  <xdr:twoCellAnchor>
    <xdr:from>
      <xdr:col>0</xdr:col>
      <xdr:colOff>19050</xdr:colOff>
      <xdr:row>29</xdr:row>
      <xdr:rowOff>76200</xdr:rowOff>
    </xdr:from>
    <xdr:to>
      <xdr:col>1</xdr:col>
      <xdr:colOff>57150</xdr:colOff>
      <xdr:row>30</xdr:row>
      <xdr:rowOff>0</xdr:rowOff>
    </xdr:to>
    <xdr:sp macro="" textlink="">
      <xdr:nvSpPr>
        <xdr:cNvPr id="63" name="Freeform 195"/>
        <xdr:cNvSpPr>
          <a:spLocks/>
        </xdr:cNvSpPr>
      </xdr:nvSpPr>
      <xdr:spPr bwMode="auto">
        <a:xfrm>
          <a:off x="19050" y="4772025"/>
          <a:ext cx="647700" cy="85725"/>
        </a:xfrm>
        <a:custGeom>
          <a:avLst/>
          <a:gdLst>
            <a:gd name="T0" fmla="*/ 0 w 44"/>
            <a:gd name="T1" fmla="*/ 10 h 10"/>
            <a:gd name="T2" fmla="*/ 19 w 44"/>
            <a:gd name="T3" fmla="*/ 0 h 10"/>
            <a:gd name="T4" fmla="*/ 44 w 44"/>
            <a:gd name="T5" fmla="*/ 0 h 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44" h="10">
              <a:moveTo>
                <a:pt x="0" y="10"/>
              </a:moveTo>
              <a:lnTo>
                <a:pt x="19" y="0"/>
              </a:lnTo>
              <a:lnTo>
                <a:pt x="44" y="0"/>
              </a:lnTo>
            </a:path>
          </a:pathLst>
        </a:custGeom>
        <a:noFill/>
        <a:ln w="158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0</xdr:col>
      <xdr:colOff>19050</xdr:colOff>
      <xdr:row>31</xdr:row>
      <xdr:rowOff>76200</xdr:rowOff>
    </xdr:from>
    <xdr:to>
      <xdr:col>1</xdr:col>
      <xdr:colOff>57150</xdr:colOff>
      <xdr:row>32</xdr:row>
      <xdr:rowOff>0</xdr:rowOff>
    </xdr:to>
    <xdr:sp macro="" textlink="">
      <xdr:nvSpPr>
        <xdr:cNvPr id="64" name="Freeform 196"/>
        <xdr:cNvSpPr>
          <a:spLocks/>
        </xdr:cNvSpPr>
      </xdr:nvSpPr>
      <xdr:spPr bwMode="auto">
        <a:xfrm>
          <a:off x="19050" y="5095875"/>
          <a:ext cx="647700" cy="85725"/>
        </a:xfrm>
        <a:custGeom>
          <a:avLst/>
          <a:gdLst>
            <a:gd name="T0" fmla="*/ 0 w 44"/>
            <a:gd name="T1" fmla="*/ 10 h 10"/>
            <a:gd name="T2" fmla="*/ 19 w 44"/>
            <a:gd name="T3" fmla="*/ 0 h 10"/>
            <a:gd name="T4" fmla="*/ 44 w 44"/>
            <a:gd name="T5" fmla="*/ 0 h 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44" h="10">
              <a:moveTo>
                <a:pt x="0" y="10"/>
              </a:moveTo>
              <a:lnTo>
                <a:pt x="19" y="0"/>
              </a:lnTo>
              <a:lnTo>
                <a:pt x="44" y="0"/>
              </a:lnTo>
            </a:path>
          </a:pathLst>
        </a:custGeom>
        <a:noFill/>
        <a:ln w="158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0</xdr:col>
      <xdr:colOff>19050</xdr:colOff>
      <xdr:row>33</xdr:row>
      <xdr:rowOff>76200</xdr:rowOff>
    </xdr:from>
    <xdr:to>
      <xdr:col>1</xdr:col>
      <xdr:colOff>57150</xdr:colOff>
      <xdr:row>34</xdr:row>
      <xdr:rowOff>0</xdr:rowOff>
    </xdr:to>
    <xdr:sp macro="" textlink="">
      <xdr:nvSpPr>
        <xdr:cNvPr id="65" name="Freeform 197"/>
        <xdr:cNvSpPr>
          <a:spLocks/>
        </xdr:cNvSpPr>
      </xdr:nvSpPr>
      <xdr:spPr bwMode="auto">
        <a:xfrm>
          <a:off x="19050" y="5419725"/>
          <a:ext cx="647700" cy="85725"/>
        </a:xfrm>
        <a:custGeom>
          <a:avLst/>
          <a:gdLst>
            <a:gd name="T0" fmla="*/ 0 w 44"/>
            <a:gd name="T1" fmla="*/ 10 h 10"/>
            <a:gd name="T2" fmla="*/ 19 w 44"/>
            <a:gd name="T3" fmla="*/ 0 h 10"/>
            <a:gd name="T4" fmla="*/ 44 w 44"/>
            <a:gd name="T5" fmla="*/ 0 h 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44" h="10">
              <a:moveTo>
                <a:pt x="0" y="10"/>
              </a:moveTo>
              <a:lnTo>
                <a:pt x="19" y="0"/>
              </a:lnTo>
              <a:lnTo>
                <a:pt x="44" y="0"/>
              </a:lnTo>
            </a:path>
          </a:pathLst>
        </a:custGeom>
        <a:noFill/>
        <a:ln w="158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0</xdr:col>
      <xdr:colOff>19050</xdr:colOff>
      <xdr:row>35</xdr:row>
      <xdr:rowOff>76200</xdr:rowOff>
    </xdr:from>
    <xdr:to>
      <xdr:col>1</xdr:col>
      <xdr:colOff>57150</xdr:colOff>
      <xdr:row>36</xdr:row>
      <xdr:rowOff>0</xdr:rowOff>
    </xdr:to>
    <xdr:sp macro="" textlink="">
      <xdr:nvSpPr>
        <xdr:cNvPr id="66" name="Freeform 198"/>
        <xdr:cNvSpPr>
          <a:spLocks/>
        </xdr:cNvSpPr>
      </xdr:nvSpPr>
      <xdr:spPr bwMode="auto">
        <a:xfrm>
          <a:off x="19050" y="5743575"/>
          <a:ext cx="647700" cy="85725"/>
        </a:xfrm>
        <a:custGeom>
          <a:avLst/>
          <a:gdLst>
            <a:gd name="T0" fmla="*/ 0 w 44"/>
            <a:gd name="T1" fmla="*/ 10 h 10"/>
            <a:gd name="T2" fmla="*/ 19 w 44"/>
            <a:gd name="T3" fmla="*/ 0 h 10"/>
            <a:gd name="T4" fmla="*/ 44 w 44"/>
            <a:gd name="T5" fmla="*/ 0 h 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44" h="10">
              <a:moveTo>
                <a:pt x="0" y="10"/>
              </a:moveTo>
              <a:lnTo>
                <a:pt x="19" y="0"/>
              </a:lnTo>
              <a:lnTo>
                <a:pt x="44" y="0"/>
              </a:lnTo>
            </a:path>
          </a:pathLst>
        </a:custGeom>
        <a:noFill/>
        <a:ln w="158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</xdr:col>
      <xdr:colOff>114300</xdr:colOff>
      <xdr:row>29</xdr:row>
      <xdr:rowOff>76200</xdr:rowOff>
    </xdr:from>
    <xdr:to>
      <xdr:col>2</xdr:col>
      <xdr:colOff>371475</xdr:colOff>
      <xdr:row>30</xdr:row>
      <xdr:rowOff>0</xdr:rowOff>
    </xdr:to>
    <xdr:sp macro="" textlink="">
      <xdr:nvSpPr>
        <xdr:cNvPr id="67" name="Freeform 199"/>
        <xdr:cNvSpPr>
          <a:spLocks/>
        </xdr:cNvSpPr>
      </xdr:nvSpPr>
      <xdr:spPr bwMode="auto">
        <a:xfrm>
          <a:off x="723900" y="4772025"/>
          <a:ext cx="866775" cy="85725"/>
        </a:xfrm>
        <a:custGeom>
          <a:avLst/>
          <a:gdLst>
            <a:gd name="T0" fmla="*/ 38 w 38"/>
            <a:gd name="T1" fmla="*/ 11 h 11"/>
            <a:gd name="T2" fmla="*/ 20 w 38"/>
            <a:gd name="T3" fmla="*/ 0 h 11"/>
            <a:gd name="T4" fmla="*/ 0 w 38"/>
            <a:gd name="T5" fmla="*/ 0 h 11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38" h="11">
              <a:moveTo>
                <a:pt x="38" y="11"/>
              </a:moveTo>
              <a:lnTo>
                <a:pt x="20" y="0"/>
              </a:lnTo>
              <a:lnTo>
                <a:pt x="0" y="0"/>
              </a:lnTo>
            </a:path>
          </a:pathLst>
        </a:custGeom>
        <a:noFill/>
        <a:ln w="158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</xdr:col>
      <xdr:colOff>104775</xdr:colOff>
      <xdr:row>35</xdr:row>
      <xdr:rowOff>76200</xdr:rowOff>
    </xdr:from>
    <xdr:to>
      <xdr:col>2</xdr:col>
      <xdr:colOff>361950</xdr:colOff>
      <xdr:row>36</xdr:row>
      <xdr:rowOff>0</xdr:rowOff>
    </xdr:to>
    <xdr:sp macro="" textlink="">
      <xdr:nvSpPr>
        <xdr:cNvPr id="68" name="Freeform 200"/>
        <xdr:cNvSpPr>
          <a:spLocks/>
        </xdr:cNvSpPr>
      </xdr:nvSpPr>
      <xdr:spPr bwMode="auto">
        <a:xfrm>
          <a:off x="714375" y="5743575"/>
          <a:ext cx="866775" cy="85725"/>
        </a:xfrm>
        <a:custGeom>
          <a:avLst/>
          <a:gdLst>
            <a:gd name="T0" fmla="*/ 38 w 38"/>
            <a:gd name="T1" fmla="*/ 11 h 11"/>
            <a:gd name="T2" fmla="*/ 20 w 38"/>
            <a:gd name="T3" fmla="*/ 0 h 11"/>
            <a:gd name="T4" fmla="*/ 0 w 38"/>
            <a:gd name="T5" fmla="*/ 0 h 11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38" h="11">
              <a:moveTo>
                <a:pt x="38" y="11"/>
              </a:moveTo>
              <a:lnTo>
                <a:pt x="20" y="0"/>
              </a:lnTo>
              <a:lnTo>
                <a:pt x="0" y="0"/>
              </a:lnTo>
            </a:path>
          </a:pathLst>
        </a:custGeom>
        <a:noFill/>
        <a:ln w="158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</xdr:col>
      <xdr:colOff>95250</xdr:colOff>
      <xdr:row>31</xdr:row>
      <xdr:rowOff>76200</xdr:rowOff>
    </xdr:from>
    <xdr:to>
      <xdr:col>2</xdr:col>
      <xdr:colOff>352425</xdr:colOff>
      <xdr:row>32</xdr:row>
      <xdr:rowOff>0</xdr:rowOff>
    </xdr:to>
    <xdr:sp macro="" textlink="">
      <xdr:nvSpPr>
        <xdr:cNvPr id="69" name="Freeform 201"/>
        <xdr:cNvSpPr>
          <a:spLocks/>
        </xdr:cNvSpPr>
      </xdr:nvSpPr>
      <xdr:spPr bwMode="auto">
        <a:xfrm>
          <a:off x="704850" y="5095875"/>
          <a:ext cx="866775" cy="85725"/>
        </a:xfrm>
        <a:custGeom>
          <a:avLst/>
          <a:gdLst>
            <a:gd name="T0" fmla="*/ 38 w 38"/>
            <a:gd name="T1" fmla="*/ 11 h 11"/>
            <a:gd name="T2" fmla="*/ 20 w 38"/>
            <a:gd name="T3" fmla="*/ 0 h 11"/>
            <a:gd name="T4" fmla="*/ 0 w 38"/>
            <a:gd name="T5" fmla="*/ 0 h 11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38" h="11">
              <a:moveTo>
                <a:pt x="38" y="11"/>
              </a:moveTo>
              <a:lnTo>
                <a:pt x="20" y="0"/>
              </a:lnTo>
              <a:lnTo>
                <a:pt x="0" y="0"/>
              </a:lnTo>
            </a:path>
          </a:pathLst>
        </a:custGeom>
        <a:noFill/>
        <a:ln w="158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</xdr:col>
      <xdr:colOff>104775</xdr:colOff>
      <xdr:row>33</xdr:row>
      <xdr:rowOff>85725</xdr:rowOff>
    </xdr:from>
    <xdr:to>
      <xdr:col>2</xdr:col>
      <xdr:colOff>361950</xdr:colOff>
      <xdr:row>34</xdr:row>
      <xdr:rowOff>0</xdr:rowOff>
    </xdr:to>
    <xdr:sp macro="" textlink="">
      <xdr:nvSpPr>
        <xdr:cNvPr id="70" name="Freeform 202"/>
        <xdr:cNvSpPr>
          <a:spLocks/>
        </xdr:cNvSpPr>
      </xdr:nvSpPr>
      <xdr:spPr bwMode="auto">
        <a:xfrm>
          <a:off x="714375" y="5429250"/>
          <a:ext cx="866775" cy="76200"/>
        </a:xfrm>
        <a:custGeom>
          <a:avLst/>
          <a:gdLst>
            <a:gd name="T0" fmla="*/ 38 w 38"/>
            <a:gd name="T1" fmla="*/ 11 h 11"/>
            <a:gd name="T2" fmla="*/ 20 w 38"/>
            <a:gd name="T3" fmla="*/ 0 h 11"/>
            <a:gd name="T4" fmla="*/ 0 w 38"/>
            <a:gd name="T5" fmla="*/ 0 h 11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38" h="11">
              <a:moveTo>
                <a:pt x="38" y="11"/>
              </a:moveTo>
              <a:lnTo>
                <a:pt x="20" y="0"/>
              </a:lnTo>
              <a:lnTo>
                <a:pt x="0" y="0"/>
              </a:lnTo>
            </a:path>
          </a:pathLst>
        </a:custGeom>
        <a:noFill/>
        <a:ln w="158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</xdr:col>
      <xdr:colOff>0</xdr:colOff>
      <xdr:row>34</xdr:row>
      <xdr:rowOff>19050</xdr:rowOff>
    </xdr:from>
    <xdr:to>
      <xdr:col>2</xdr:col>
      <xdr:colOff>0</xdr:colOff>
      <xdr:row>35</xdr:row>
      <xdr:rowOff>152400</xdr:rowOff>
    </xdr:to>
    <xdr:sp macro="" textlink="">
      <xdr:nvSpPr>
        <xdr:cNvPr id="71" name="Line 203"/>
        <xdr:cNvSpPr>
          <a:spLocks noChangeShapeType="1"/>
        </xdr:cNvSpPr>
      </xdr:nvSpPr>
      <xdr:spPr bwMode="auto">
        <a:xfrm flipV="1">
          <a:off x="609600" y="5524500"/>
          <a:ext cx="609600" cy="2952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9525</xdr:colOff>
      <xdr:row>34</xdr:row>
      <xdr:rowOff>0</xdr:rowOff>
    </xdr:from>
    <xdr:to>
      <xdr:col>1</xdr:col>
      <xdr:colOff>142875</xdr:colOff>
      <xdr:row>35</xdr:row>
      <xdr:rowOff>161925</xdr:rowOff>
    </xdr:to>
    <xdr:sp macro="" textlink="">
      <xdr:nvSpPr>
        <xdr:cNvPr id="72" name="Line 204"/>
        <xdr:cNvSpPr>
          <a:spLocks noChangeShapeType="1"/>
        </xdr:cNvSpPr>
      </xdr:nvSpPr>
      <xdr:spPr bwMode="auto">
        <a:xfrm flipH="1" flipV="1">
          <a:off x="619125" y="5505450"/>
          <a:ext cx="133350" cy="3238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32</xdr:row>
      <xdr:rowOff>0</xdr:rowOff>
    </xdr:from>
    <xdr:to>
      <xdr:col>1</xdr:col>
      <xdr:colOff>0</xdr:colOff>
      <xdr:row>34</xdr:row>
      <xdr:rowOff>9525</xdr:rowOff>
    </xdr:to>
    <xdr:sp macro="" textlink="">
      <xdr:nvSpPr>
        <xdr:cNvPr id="73" name="Line 205"/>
        <xdr:cNvSpPr>
          <a:spLocks noChangeShapeType="1"/>
        </xdr:cNvSpPr>
      </xdr:nvSpPr>
      <xdr:spPr bwMode="auto">
        <a:xfrm flipV="1">
          <a:off x="609600" y="5181600"/>
          <a:ext cx="0" cy="3333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371475</xdr:colOff>
      <xdr:row>29</xdr:row>
      <xdr:rowOff>142875</xdr:rowOff>
    </xdr:from>
    <xdr:to>
      <xdr:col>2</xdr:col>
      <xdr:colOff>9525</xdr:colOff>
      <xdr:row>32</xdr:row>
      <xdr:rowOff>9525</xdr:rowOff>
    </xdr:to>
    <xdr:sp macro="" textlink="">
      <xdr:nvSpPr>
        <xdr:cNvPr id="74" name="Line 207"/>
        <xdr:cNvSpPr>
          <a:spLocks noChangeShapeType="1"/>
        </xdr:cNvSpPr>
      </xdr:nvSpPr>
      <xdr:spPr bwMode="auto">
        <a:xfrm flipH="1">
          <a:off x="371475" y="4838700"/>
          <a:ext cx="857250" cy="3524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361950</xdr:colOff>
      <xdr:row>30</xdr:row>
      <xdr:rowOff>0</xdr:rowOff>
    </xdr:from>
    <xdr:to>
      <xdr:col>1</xdr:col>
      <xdr:colOff>142875</xdr:colOff>
      <xdr:row>32</xdr:row>
      <xdr:rowOff>0</xdr:rowOff>
    </xdr:to>
    <xdr:sp macro="" textlink="">
      <xdr:nvSpPr>
        <xdr:cNvPr id="75" name="Line 208"/>
        <xdr:cNvSpPr>
          <a:spLocks noChangeShapeType="1"/>
        </xdr:cNvSpPr>
      </xdr:nvSpPr>
      <xdr:spPr bwMode="auto">
        <a:xfrm>
          <a:off x="361950" y="4857750"/>
          <a:ext cx="390525" cy="3238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142875</xdr:colOff>
      <xdr:row>32</xdr:row>
      <xdr:rowOff>0</xdr:rowOff>
    </xdr:from>
    <xdr:to>
      <xdr:col>1</xdr:col>
      <xdr:colOff>142875</xdr:colOff>
      <xdr:row>34</xdr:row>
      <xdr:rowOff>9525</xdr:rowOff>
    </xdr:to>
    <xdr:sp macro="" textlink="">
      <xdr:nvSpPr>
        <xdr:cNvPr id="76" name="Line 209"/>
        <xdr:cNvSpPr>
          <a:spLocks noChangeShapeType="1"/>
        </xdr:cNvSpPr>
      </xdr:nvSpPr>
      <xdr:spPr bwMode="auto">
        <a:xfrm flipV="1">
          <a:off x="752475" y="5181600"/>
          <a:ext cx="0" cy="3333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9525</xdr:colOff>
      <xdr:row>40</xdr:row>
      <xdr:rowOff>152400</xdr:rowOff>
    </xdr:from>
    <xdr:to>
      <xdr:col>6</xdr:col>
      <xdr:colOff>19050</xdr:colOff>
      <xdr:row>50</xdr:row>
      <xdr:rowOff>38100</xdr:rowOff>
    </xdr:to>
    <xdr:sp macro="" textlink="">
      <xdr:nvSpPr>
        <xdr:cNvPr id="77" name="Text Box 210"/>
        <xdr:cNvSpPr txBox="1">
          <a:spLocks noChangeArrowheads="1"/>
        </xdr:cNvSpPr>
      </xdr:nvSpPr>
      <xdr:spPr bwMode="auto">
        <a:xfrm>
          <a:off x="9525" y="6629400"/>
          <a:ext cx="3667125" cy="15049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1) Antenna # 3 also uses the same</a:t>
          </a:r>
        </a:p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harness that is used for Antenna # 2</a:t>
          </a:r>
        </a:p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2) Note, each of the single square antenna</a:t>
          </a:r>
        </a:p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1/2 wave elements are out of phase.</a:t>
          </a:r>
        </a:p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This will give us a 4db push;</a:t>
          </a:r>
        </a:p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See drawing.</a:t>
          </a:r>
        </a:p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3) Stacking these single squares will</a:t>
          </a:r>
        </a:p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require that all of the square's feeding</a:t>
          </a:r>
        </a:p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points be fed in phase to work right.</a:t>
          </a:r>
        </a:p>
        <a:p>
          <a:pPr algn="l" rtl="0">
            <a:defRPr sz="1000"/>
          </a:pPr>
          <a:endParaRPr lang="en-US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2</xdr:col>
      <xdr:colOff>38100</xdr:colOff>
      <xdr:row>33</xdr:row>
      <xdr:rowOff>9525</xdr:rowOff>
    </xdr:from>
    <xdr:to>
      <xdr:col>3</xdr:col>
      <xdr:colOff>190500</xdr:colOff>
      <xdr:row>33</xdr:row>
      <xdr:rowOff>19050</xdr:rowOff>
    </xdr:to>
    <xdr:sp macro="" textlink="">
      <xdr:nvSpPr>
        <xdr:cNvPr id="78" name="Line 211"/>
        <xdr:cNvSpPr>
          <a:spLocks noChangeShapeType="1"/>
        </xdr:cNvSpPr>
      </xdr:nvSpPr>
      <xdr:spPr bwMode="auto">
        <a:xfrm flipH="1" flipV="1">
          <a:off x="1257300" y="5353050"/>
          <a:ext cx="762000" cy="95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200025</xdr:colOff>
      <xdr:row>7</xdr:row>
      <xdr:rowOff>142875</xdr:rowOff>
    </xdr:from>
    <xdr:to>
      <xdr:col>2</xdr:col>
      <xdr:colOff>200025</xdr:colOff>
      <xdr:row>8</xdr:row>
      <xdr:rowOff>123825</xdr:rowOff>
    </xdr:to>
    <xdr:sp macro="" textlink="">
      <xdr:nvSpPr>
        <xdr:cNvPr id="79" name="Line 212"/>
        <xdr:cNvSpPr>
          <a:spLocks noChangeShapeType="1"/>
        </xdr:cNvSpPr>
      </xdr:nvSpPr>
      <xdr:spPr bwMode="auto">
        <a:xfrm>
          <a:off x="1419225" y="1276350"/>
          <a:ext cx="0" cy="1428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152400</xdr:colOff>
      <xdr:row>32</xdr:row>
      <xdr:rowOff>28575</xdr:rowOff>
    </xdr:from>
    <xdr:to>
      <xdr:col>8</xdr:col>
      <xdr:colOff>419100</xdr:colOff>
      <xdr:row>33</xdr:row>
      <xdr:rowOff>28575</xdr:rowOff>
    </xdr:to>
    <xdr:sp macro="" textlink="">
      <xdr:nvSpPr>
        <xdr:cNvPr id="80" name="Line 213"/>
        <xdr:cNvSpPr>
          <a:spLocks noChangeShapeType="1"/>
        </xdr:cNvSpPr>
      </xdr:nvSpPr>
      <xdr:spPr bwMode="auto">
        <a:xfrm flipV="1">
          <a:off x="1981200" y="5210175"/>
          <a:ext cx="3314700" cy="1619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180975</xdr:colOff>
      <xdr:row>28</xdr:row>
      <xdr:rowOff>152400</xdr:rowOff>
    </xdr:from>
    <xdr:to>
      <xdr:col>3</xdr:col>
      <xdr:colOff>180975</xdr:colOff>
      <xdr:row>30</xdr:row>
      <xdr:rowOff>9525</xdr:rowOff>
    </xdr:to>
    <xdr:sp macro="" textlink="">
      <xdr:nvSpPr>
        <xdr:cNvPr id="81" name="Line 214"/>
        <xdr:cNvSpPr>
          <a:spLocks noChangeShapeType="1"/>
        </xdr:cNvSpPr>
      </xdr:nvSpPr>
      <xdr:spPr bwMode="auto">
        <a:xfrm>
          <a:off x="2009775" y="4686300"/>
          <a:ext cx="0" cy="1809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38100</xdr:colOff>
      <xdr:row>30</xdr:row>
      <xdr:rowOff>104775</xdr:rowOff>
    </xdr:from>
    <xdr:to>
      <xdr:col>3</xdr:col>
      <xdr:colOff>9525</xdr:colOff>
      <xdr:row>30</xdr:row>
      <xdr:rowOff>114300</xdr:rowOff>
    </xdr:to>
    <xdr:sp macro="" textlink="">
      <xdr:nvSpPr>
        <xdr:cNvPr id="82" name="Line 215"/>
        <xdr:cNvSpPr>
          <a:spLocks noChangeShapeType="1"/>
        </xdr:cNvSpPr>
      </xdr:nvSpPr>
      <xdr:spPr bwMode="auto">
        <a:xfrm flipH="1">
          <a:off x="1257300" y="4962525"/>
          <a:ext cx="581025" cy="95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38100</xdr:colOff>
      <xdr:row>34</xdr:row>
      <xdr:rowOff>104775</xdr:rowOff>
    </xdr:from>
    <xdr:to>
      <xdr:col>3</xdr:col>
      <xdr:colOff>9525</xdr:colOff>
      <xdr:row>34</xdr:row>
      <xdr:rowOff>114300</xdr:rowOff>
    </xdr:to>
    <xdr:sp macro="" textlink="">
      <xdr:nvSpPr>
        <xdr:cNvPr id="83" name="Line 216"/>
        <xdr:cNvSpPr>
          <a:spLocks noChangeShapeType="1"/>
        </xdr:cNvSpPr>
      </xdr:nvSpPr>
      <xdr:spPr bwMode="auto">
        <a:xfrm flipH="1">
          <a:off x="1257300" y="5610225"/>
          <a:ext cx="581025" cy="95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381000</xdr:colOff>
      <xdr:row>28</xdr:row>
      <xdr:rowOff>0</xdr:rowOff>
    </xdr:from>
    <xdr:to>
      <xdr:col>5</xdr:col>
      <xdr:colOff>381000</xdr:colOff>
      <xdr:row>40</xdr:row>
      <xdr:rowOff>0</xdr:rowOff>
    </xdr:to>
    <xdr:sp macro="" textlink="">
      <xdr:nvSpPr>
        <xdr:cNvPr id="84" name="Line 217"/>
        <xdr:cNvSpPr>
          <a:spLocks noChangeShapeType="1"/>
        </xdr:cNvSpPr>
      </xdr:nvSpPr>
      <xdr:spPr bwMode="auto">
        <a:xfrm>
          <a:off x="3429000" y="4533900"/>
          <a:ext cx="0" cy="194310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352425</xdr:colOff>
      <xdr:row>11</xdr:row>
      <xdr:rowOff>57150</xdr:rowOff>
    </xdr:from>
    <xdr:to>
      <xdr:col>12</xdr:col>
      <xdr:colOff>28575</xdr:colOff>
      <xdr:row>13</xdr:row>
      <xdr:rowOff>66675</xdr:rowOff>
    </xdr:to>
    <xdr:sp macro="" textlink="">
      <xdr:nvSpPr>
        <xdr:cNvPr id="85" name="Rectangle 218"/>
        <xdr:cNvSpPr>
          <a:spLocks noChangeArrowheads="1"/>
        </xdr:cNvSpPr>
      </xdr:nvSpPr>
      <xdr:spPr bwMode="auto">
        <a:xfrm>
          <a:off x="6448425" y="1838325"/>
          <a:ext cx="895350" cy="3333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9525</xdr:colOff>
      <xdr:row>12</xdr:row>
      <xdr:rowOff>0</xdr:rowOff>
    </xdr:from>
    <xdr:to>
      <xdr:col>12</xdr:col>
      <xdr:colOff>9525</xdr:colOff>
      <xdr:row>12</xdr:row>
      <xdr:rowOff>123825</xdr:rowOff>
    </xdr:to>
    <xdr:sp macro="" textlink="">
      <xdr:nvSpPr>
        <xdr:cNvPr id="86" name="Oval 219"/>
        <xdr:cNvSpPr>
          <a:spLocks noChangeArrowheads="1"/>
        </xdr:cNvSpPr>
      </xdr:nvSpPr>
      <xdr:spPr bwMode="auto">
        <a:xfrm>
          <a:off x="6715125" y="1943100"/>
          <a:ext cx="609600" cy="1238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round/>
          <a:headEnd/>
          <a:tailEnd/>
        </a:ln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600075</xdr:colOff>
      <xdr:row>1</xdr:row>
      <xdr:rowOff>28575</xdr:rowOff>
    </xdr:from>
    <xdr:to>
      <xdr:col>5</xdr:col>
      <xdr:colOff>238125</xdr:colOff>
      <xdr:row>1</xdr:row>
      <xdr:rowOff>114300</xdr:rowOff>
    </xdr:to>
    <xdr:sp macro="" textlink="">
      <xdr:nvSpPr>
        <xdr:cNvPr id="2" name="Line 17"/>
        <xdr:cNvSpPr>
          <a:spLocks noChangeShapeType="1"/>
        </xdr:cNvSpPr>
      </xdr:nvSpPr>
      <xdr:spPr bwMode="auto">
        <a:xfrm flipH="1">
          <a:off x="1819275" y="190500"/>
          <a:ext cx="1466850" cy="857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238125</xdr:colOff>
      <xdr:row>4</xdr:row>
      <xdr:rowOff>76200</xdr:rowOff>
    </xdr:from>
    <xdr:to>
      <xdr:col>9</xdr:col>
      <xdr:colOff>28575</xdr:colOff>
      <xdr:row>4</xdr:row>
      <xdr:rowOff>76200</xdr:rowOff>
    </xdr:to>
    <xdr:sp macro="" textlink="">
      <xdr:nvSpPr>
        <xdr:cNvPr id="3" name="Line 25"/>
        <xdr:cNvSpPr>
          <a:spLocks noChangeShapeType="1"/>
        </xdr:cNvSpPr>
      </xdr:nvSpPr>
      <xdr:spPr bwMode="auto">
        <a:xfrm flipH="1" flipV="1">
          <a:off x="4505325" y="723900"/>
          <a:ext cx="10096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133350</xdr:colOff>
      <xdr:row>4</xdr:row>
      <xdr:rowOff>76200</xdr:rowOff>
    </xdr:from>
    <xdr:to>
      <xdr:col>15</xdr:col>
      <xdr:colOff>0</xdr:colOff>
      <xdr:row>4</xdr:row>
      <xdr:rowOff>76200</xdr:rowOff>
    </xdr:to>
    <xdr:sp macro="" textlink="">
      <xdr:nvSpPr>
        <xdr:cNvPr id="4" name="Line 30"/>
        <xdr:cNvSpPr>
          <a:spLocks noChangeShapeType="1"/>
        </xdr:cNvSpPr>
      </xdr:nvSpPr>
      <xdr:spPr bwMode="auto">
        <a:xfrm flipV="1">
          <a:off x="8667750" y="723900"/>
          <a:ext cx="4762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104775</xdr:colOff>
      <xdr:row>47</xdr:row>
      <xdr:rowOff>57150</xdr:rowOff>
    </xdr:from>
    <xdr:to>
      <xdr:col>10</xdr:col>
      <xdr:colOff>247650</xdr:colOff>
      <xdr:row>47</xdr:row>
      <xdr:rowOff>57150</xdr:rowOff>
    </xdr:to>
    <xdr:sp macro="" textlink="">
      <xdr:nvSpPr>
        <xdr:cNvPr id="5" name="Line 71"/>
        <xdr:cNvSpPr>
          <a:spLocks noChangeShapeType="1"/>
        </xdr:cNvSpPr>
      </xdr:nvSpPr>
      <xdr:spPr bwMode="auto">
        <a:xfrm flipH="1">
          <a:off x="4981575" y="7667625"/>
          <a:ext cx="13620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161925</xdr:colOff>
      <xdr:row>47</xdr:row>
      <xdr:rowOff>66675</xdr:rowOff>
    </xdr:from>
    <xdr:to>
      <xdr:col>14</xdr:col>
      <xdr:colOff>285750</xdr:colOff>
      <xdr:row>47</xdr:row>
      <xdr:rowOff>66675</xdr:rowOff>
    </xdr:to>
    <xdr:sp macro="" textlink="">
      <xdr:nvSpPr>
        <xdr:cNvPr id="6" name="Line 72"/>
        <xdr:cNvSpPr>
          <a:spLocks noChangeShapeType="1"/>
        </xdr:cNvSpPr>
      </xdr:nvSpPr>
      <xdr:spPr bwMode="auto">
        <a:xfrm flipH="1">
          <a:off x="7477125" y="7677150"/>
          <a:ext cx="13430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123825</xdr:colOff>
      <xdr:row>47</xdr:row>
      <xdr:rowOff>133350</xdr:rowOff>
    </xdr:from>
    <xdr:to>
      <xdr:col>8</xdr:col>
      <xdr:colOff>123825</xdr:colOff>
      <xdr:row>60</xdr:row>
      <xdr:rowOff>19050</xdr:rowOff>
    </xdr:to>
    <xdr:sp macro="" textlink="">
      <xdr:nvSpPr>
        <xdr:cNvPr id="7" name="Line 73"/>
        <xdr:cNvSpPr>
          <a:spLocks noChangeShapeType="1"/>
        </xdr:cNvSpPr>
      </xdr:nvSpPr>
      <xdr:spPr bwMode="auto">
        <a:xfrm>
          <a:off x="5000625" y="7743825"/>
          <a:ext cx="0" cy="19907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171450</xdr:colOff>
      <xdr:row>60</xdr:row>
      <xdr:rowOff>95250</xdr:rowOff>
    </xdr:from>
    <xdr:to>
      <xdr:col>10</xdr:col>
      <xdr:colOff>371475</xdr:colOff>
      <xdr:row>60</xdr:row>
      <xdr:rowOff>95250</xdr:rowOff>
    </xdr:to>
    <xdr:sp macro="" textlink="">
      <xdr:nvSpPr>
        <xdr:cNvPr id="8" name="Line 74"/>
        <xdr:cNvSpPr>
          <a:spLocks noChangeShapeType="1"/>
        </xdr:cNvSpPr>
      </xdr:nvSpPr>
      <xdr:spPr bwMode="auto">
        <a:xfrm>
          <a:off x="5048250" y="9810750"/>
          <a:ext cx="14192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295275</xdr:colOff>
      <xdr:row>48</xdr:row>
      <xdr:rowOff>0</xdr:rowOff>
    </xdr:from>
    <xdr:to>
      <xdr:col>14</xdr:col>
      <xdr:colOff>295275</xdr:colOff>
      <xdr:row>60</xdr:row>
      <xdr:rowOff>57150</xdr:rowOff>
    </xdr:to>
    <xdr:sp macro="" textlink="">
      <xdr:nvSpPr>
        <xdr:cNvPr id="9" name="Line 75"/>
        <xdr:cNvSpPr>
          <a:spLocks noChangeShapeType="1"/>
        </xdr:cNvSpPr>
      </xdr:nvSpPr>
      <xdr:spPr bwMode="auto">
        <a:xfrm flipV="1">
          <a:off x="8829675" y="7772400"/>
          <a:ext cx="0" cy="20002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47625</xdr:colOff>
      <xdr:row>60</xdr:row>
      <xdr:rowOff>95250</xdr:rowOff>
    </xdr:from>
    <xdr:to>
      <xdr:col>14</xdr:col>
      <xdr:colOff>276225</xdr:colOff>
      <xdr:row>60</xdr:row>
      <xdr:rowOff>95250</xdr:rowOff>
    </xdr:to>
    <xdr:sp macro="" textlink="">
      <xdr:nvSpPr>
        <xdr:cNvPr id="10" name="Line 76"/>
        <xdr:cNvSpPr>
          <a:spLocks noChangeShapeType="1"/>
        </xdr:cNvSpPr>
      </xdr:nvSpPr>
      <xdr:spPr bwMode="auto">
        <a:xfrm>
          <a:off x="7362825" y="9810750"/>
          <a:ext cx="14478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28575</xdr:colOff>
      <xdr:row>4</xdr:row>
      <xdr:rowOff>85725</xdr:rowOff>
    </xdr:from>
    <xdr:to>
      <xdr:col>10</xdr:col>
      <xdr:colOff>361950</xdr:colOff>
      <xdr:row>4</xdr:row>
      <xdr:rowOff>85725</xdr:rowOff>
    </xdr:to>
    <xdr:sp macro="" textlink="">
      <xdr:nvSpPr>
        <xdr:cNvPr id="11" name="Line 78"/>
        <xdr:cNvSpPr>
          <a:spLocks noChangeShapeType="1"/>
        </xdr:cNvSpPr>
      </xdr:nvSpPr>
      <xdr:spPr bwMode="auto">
        <a:xfrm>
          <a:off x="6124575" y="733425"/>
          <a:ext cx="3333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9525</xdr:colOff>
      <xdr:row>4</xdr:row>
      <xdr:rowOff>85725</xdr:rowOff>
    </xdr:from>
    <xdr:to>
      <xdr:col>12</xdr:col>
      <xdr:colOff>361950</xdr:colOff>
      <xdr:row>4</xdr:row>
      <xdr:rowOff>85725</xdr:rowOff>
    </xdr:to>
    <xdr:sp macro="" textlink="">
      <xdr:nvSpPr>
        <xdr:cNvPr id="12" name="Line 79"/>
        <xdr:cNvSpPr>
          <a:spLocks noChangeShapeType="1"/>
        </xdr:cNvSpPr>
      </xdr:nvSpPr>
      <xdr:spPr bwMode="auto">
        <a:xfrm flipH="1">
          <a:off x="7324725" y="733425"/>
          <a:ext cx="3524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409575</xdr:colOff>
      <xdr:row>53</xdr:row>
      <xdr:rowOff>123825</xdr:rowOff>
    </xdr:from>
    <xdr:to>
      <xdr:col>7</xdr:col>
      <xdr:colOff>152400</xdr:colOff>
      <xdr:row>53</xdr:row>
      <xdr:rowOff>123825</xdr:rowOff>
    </xdr:to>
    <xdr:sp macro="" textlink="">
      <xdr:nvSpPr>
        <xdr:cNvPr id="13" name="Line 97"/>
        <xdr:cNvSpPr>
          <a:spLocks noChangeShapeType="1"/>
        </xdr:cNvSpPr>
      </xdr:nvSpPr>
      <xdr:spPr bwMode="auto">
        <a:xfrm flipH="1">
          <a:off x="3457575" y="8705850"/>
          <a:ext cx="9620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180975</xdr:colOff>
      <xdr:row>53</xdr:row>
      <xdr:rowOff>114300</xdr:rowOff>
    </xdr:from>
    <xdr:to>
      <xdr:col>17</xdr:col>
      <xdr:colOff>114300</xdr:colOff>
      <xdr:row>53</xdr:row>
      <xdr:rowOff>114300</xdr:rowOff>
    </xdr:to>
    <xdr:sp macro="" textlink="">
      <xdr:nvSpPr>
        <xdr:cNvPr id="14" name="Line 98"/>
        <xdr:cNvSpPr>
          <a:spLocks noChangeShapeType="1"/>
        </xdr:cNvSpPr>
      </xdr:nvSpPr>
      <xdr:spPr bwMode="auto">
        <a:xfrm>
          <a:off x="9324975" y="8696325"/>
          <a:ext cx="11525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57150</xdr:colOff>
      <xdr:row>62</xdr:row>
      <xdr:rowOff>57150</xdr:rowOff>
    </xdr:from>
    <xdr:to>
      <xdr:col>11</xdr:col>
      <xdr:colOff>57150</xdr:colOff>
      <xdr:row>64</xdr:row>
      <xdr:rowOff>19050</xdr:rowOff>
    </xdr:to>
    <xdr:sp macro="" textlink="">
      <xdr:nvSpPr>
        <xdr:cNvPr id="15" name="Line 99"/>
        <xdr:cNvSpPr>
          <a:spLocks noChangeShapeType="1"/>
        </xdr:cNvSpPr>
      </xdr:nvSpPr>
      <xdr:spPr bwMode="auto">
        <a:xfrm>
          <a:off x="6762750" y="10096500"/>
          <a:ext cx="0" cy="2857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76200</xdr:colOff>
      <xdr:row>42</xdr:row>
      <xdr:rowOff>123825</xdr:rowOff>
    </xdr:from>
    <xdr:to>
      <xdr:col>11</xdr:col>
      <xdr:colOff>76200</xdr:colOff>
      <xdr:row>45</xdr:row>
      <xdr:rowOff>19050</xdr:rowOff>
    </xdr:to>
    <xdr:sp macro="" textlink="">
      <xdr:nvSpPr>
        <xdr:cNvPr id="16" name="Line 100"/>
        <xdr:cNvSpPr>
          <a:spLocks noChangeShapeType="1"/>
        </xdr:cNvSpPr>
      </xdr:nvSpPr>
      <xdr:spPr bwMode="auto">
        <a:xfrm flipV="1">
          <a:off x="6781800" y="6924675"/>
          <a:ext cx="0" cy="3810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133350</xdr:colOff>
      <xdr:row>4</xdr:row>
      <xdr:rowOff>142875</xdr:rowOff>
    </xdr:from>
    <xdr:to>
      <xdr:col>16</xdr:col>
      <xdr:colOff>152400</xdr:colOff>
      <xdr:row>11</xdr:row>
      <xdr:rowOff>76200</xdr:rowOff>
    </xdr:to>
    <xdr:sp macro="" textlink="">
      <xdr:nvSpPr>
        <xdr:cNvPr id="17" name="Line 109"/>
        <xdr:cNvSpPr>
          <a:spLocks noChangeShapeType="1"/>
        </xdr:cNvSpPr>
      </xdr:nvSpPr>
      <xdr:spPr bwMode="auto">
        <a:xfrm flipH="1" flipV="1">
          <a:off x="9277350" y="790575"/>
          <a:ext cx="628650" cy="10668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142875</xdr:colOff>
      <xdr:row>13</xdr:row>
      <xdr:rowOff>38100</xdr:rowOff>
    </xdr:from>
    <xdr:to>
      <xdr:col>16</xdr:col>
      <xdr:colOff>180975</xdr:colOff>
      <xdr:row>19</xdr:row>
      <xdr:rowOff>152400</xdr:rowOff>
    </xdr:to>
    <xdr:sp macro="" textlink="">
      <xdr:nvSpPr>
        <xdr:cNvPr id="18" name="Line 110"/>
        <xdr:cNvSpPr>
          <a:spLocks noChangeShapeType="1"/>
        </xdr:cNvSpPr>
      </xdr:nvSpPr>
      <xdr:spPr bwMode="auto">
        <a:xfrm flipH="1">
          <a:off x="9286875" y="2143125"/>
          <a:ext cx="647700" cy="10858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152400</xdr:colOff>
      <xdr:row>22</xdr:row>
      <xdr:rowOff>76200</xdr:rowOff>
    </xdr:from>
    <xdr:to>
      <xdr:col>12</xdr:col>
      <xdr:colOff>152400</xdr:colOff>
      <xdr:row>24</xdr:row>
      <xdr:rowOff>152400</xdr:rowOff>
    </xdr:to>
    <xdr:sp macro="" textlink="">
      <xdr:nvSpPr>
        <xdr:cNvPr id="19" name="Line 111"/>
        <xdr:cNvSpPr>
          <a:spLocks noChangeShapeType="1"/>
        </xdr:cNvSpPr>
      </xdr:nvSpPr>
      <xdr:spPr bwMode="auto">
        <a:xfrm>
          <a:off x="7467600" y="3638550"/>
          <a:ext cx="0" cy="4000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133350</xdr:colOff>
      <xdr:row>19</xdr:row>
      <xdr:rowOff>152400</xdr:rowOff>
    </xdr:from>
    <xdr:to>
      <xdr:col>12</xdr:col>
      <xdr:colOff>142875</xdr:colOff>
      <xdr:row>20</xdr:row>
      <xdr:rowOff>152400</xdr:rowOff>
    </xdr:to>
    <xdr:sp macro="" textlink="">
      <xdr:nvSpPr>
        <xdr:cNvPr id="20" name="Line 112"/>
        <xdr:cNvSpPr>
          <a:spLocks noChangeShapeType="1"/>
        </xdr:cNvSpPr>
      </xdr:nvSpPr>
      <xdr:spPr bwMode="auto">
        <a:xfrm flipH="1" flipV="1">
          <a:off x="7448550" y="3228975"/>
          <a:ext cx="9525" cy="1619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219075</xdr:colOff>
      <xdr:row>23</xdr:row>
      <xdr:rowOff>76200</xdr:rowOff>
    </xdr:from>
    <xdr:to>
      <xdr:col>13</xdr:col>
      <xdr:colOff>38100</xdr:colOff>
      <xdr:row>23</xdr:row>
      <xdr:rowOff>133350</xdr:rowOff>
    </xdr:to>
    <xdr:sp macro="" textlink="">
      <xdr:nvSpPr>
        <xdr:cNvPr id="21" name="Line 119"/>
        <xdr:cNvSpPr>
          <a:spLocks noChangeShapeType="1"/>
        </xdr:cNvSpPr>
      </xdr:nvSpPr>
      <xdr:spPr bwMode="auto">
        <a:xfrm flipH="1">
          <a:off x="7534275" y="3800475"/>
          <a:ext cx="428625" cy="57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114300</xdr:colOff>
      <xdr:row>20</xdr:row>
      <xdr:rowOff>161925</xdr:rowOff>
    </xdr:from>
    <xdr:to>
      <xdr:col>10</xdr:col>
      <xdr:colOff>361950</xdr:colOff>
      <xdr:row>20</xdr:row>
      <xdr:rowOff>161925</xdr:rowOff>
    </xdr:to>
    <xdr:sp macro="" textlink="">
      <xdr:nvSpPr>
        <xdr:cNvPr id="22" name="Line 120"/>
        <xdr:cNvSpPr>
          <a:spLocks noChangeShapeType="1"/>
        </xdr:cNvSpPr>
      </xdr:nvSpPr>
      <xdr:spPr bwMode="auto">
        <a:xfrm flipV="1">
          <a:off x="6210300" y="3400425"/>
          <a:ext cx="2476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28575</xdr:colOff>
      <xdr:row>18</xdr:row>
      <xdr:rowOff>38100</xdr:rowOff>
    </xdr:from>
    <xdr:to>
      <xdr:col>9</xdr:col>
      <xdr:colOff>342900</xdr:colOff>
      <xdr:row>23</xdr:row>
      <xdr:rowOff>85725</xdr:rowOff>
    </xdr:to>
    <xdr:sp macro="" textlink="">
      <xdr:nvSpPr>
        <xdr:cNvPr id="23" name="Line 121"/>
        <xdr:cNvSpPr>
          <a:spLocks noChangeShapeType="1"/>
        </xdr:cNvSpPr>
      </xdr:nvSpPr>
      <xdr:spPr bwMode="auto">
        <a:xfrm>
          <a:off x="3076575" y="2952750"/>
          <a:ext cx="2752725" cy="8572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19050</xdr:colOff>
      <xdr:row>11</xdr:row>
      <xdr:rowOff>28575</xdr:rowOff>
    </xdr:from>
    <xdr:to>
      <xdr:col>10</xdr:col>
      <xdr:colOff>314325</xdr:colOff>
      <xdr:row>12</xdr:row>
      <xdr:rowOff>66675</xdr:rowOff>
    </xdr:to>
    <xdr:sp macro="" textlink="">
      <xdr:nvSpPr>
        <xdr:cNvPr id="24" name="Line 122"/>
        <xdr:cNvSpPr>
          <a:spLocks noChangeShapeType="1"/>
        </xdr:cNvSpPr>
      </xdr:nvSpPr>
      <xdr:spPr bwMode="auto">
        <a:xfrm>
          <a:off x="6115050" y="1809750"/>
          <a:ext cx="295275" cy="2000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371475</xdr:colOff>
      <xdr:row>12</xdr:row>
      <xdr:rowOff>38100</xdr:rowOff>
    </xdr:from>
    <xdr:to>
      <xdr:col>11</xdr:col>
      <xdr:colOff>104775</xdr:colOff>
      <xdr:row>12</xdr:row>
      <xdr:rowOff>114300</xdr:rowOff>
    </xdr:to>
    <xdr:sp macro="" textlink="">
      <xdr:nvSpPr>
        <xdr:cNvPr id="25" name="Oval 123"/>
        <xdr:cNvSpPr>
          <a:spLocks noChangeArrowheads="1"/>
        </xdr:cNvSpPr>
      </xdr:nvSpPr>
      <xdr:spPr bwMode="auto">
        <a:xfrm>
          <a:off x="6467475" y="1981200"/>
          <a:ext cx="342900" cy="762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000000" mc:Ignorable="a14" a14:legacySpreadsheetColorIndex="8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10</xdr:col>
      <xdr:colOff>276225</xdr:colOff>
      <xdr:row>24</xdr:row>
      <xdr:rowOff>9525</xdr:rowOff>
    </xdr:from>
    <xdr:to>
      <xdr:col>10</xdr:col>
      <xdr:colOff>352425</xdr:colOff>
      <xdr:row>24</xdr:row>
      <xdr:rowOff>104775</xdr:rowOff>
    </xdr:to>
    <xdr:sp macro="" textlink="">
      <xdr:nvSpPr>
        <xdr:cNvPr id="26" name="Oval 124"/>
        <xdr:cNvSpPr>
          <a:spLocks noChangeArrowheads="1"/>
        </xdr:cNvSpPr>
      </xdr:nvSpPr>
      <xdr:spPr bwMode="auto">
        <a:xfrm>
          <a:off x="6372225" y="3895725"/>
          <a:ext cx="76200" cy="9525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23</xdr:row>
      <xdr:rowOff>95250</xdr:rowOff>
    </xdr:from>
    <xdr:to>
      <xdr:col>10</xdr:col>
      <xdr:colOff>304800</xdr:colOff>
      <xdr:row>24</xdr:row>
      <xdr:rowOff>9525</xdr:rowOff>
    </xdr:to>
    <xdr:sp macro="" textlink="">
      <xdr:nvSpPr>
        <xdr:cNvPr id="27" name="Line 127"/>
        <xdr:cNvSpPr>
          <a:spLocks noChangeShapeType="1"/>
        </xdr:cNvSpPr>
      </xdr:nvSpPr>
      <xdr:spPr bwMode="auto">
        <a:xfrm flipH="1" flipV="1">
          <a:off x="6172200" y="3819525"/>
          <a:ext cx="228600" cy="762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76200</xdr:colOff>
      <xdr:row>24</xdr:row>
      <xdr:rowOff>19050</xdr:rowOff>
    </xdr:from>
    <xdr:to>
      <xdr:col>10</xdr:col>
      <xdr:colOff>323850</xdr:colOff>
      <xdr:row>24</xdr:row>
      <xdr:rowOff>114300</xdr:rowOff>
    </xdr:to>
    <xdr:sp macro="" textlink="">
      <xdr:nvSpPr>
        <xdr:cNvPr id="28" name="Line 128"/>
        <xdr:cNvSpPr>
          <a:spLocks noChangeShapeType="1"/>
        </xdr:cNvSpPr>
      </xdr:nvSpPr>
      <xdr:spPr bwMode="auto">
        <a:xfrm flipH="1" flipV="1">
          <a:off x="6172200" y="3905250"/>
          <a:ext cx="247650" cy="952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314325</xdr:colOff>
      <xdr:row>23</xdr:row>
      <xdr:rowOff>152400</xdr:rowOff>
    </xdr:from>
    <xdr:to>
      <xdr:col>11</xdr:col>
      <xdr:colOff>19050</xdr:colOff>
      <xdr:row>24</xdr:row>
      <xdr:rowOff>19050</xdr:rowOff>
    </xdr:to>
    <xdr:sp macro="" textlink="">
      <xdr:nvSpPr>
        <xdr:cNvPr id="29" name="Line 129"/>
        <xdr:cNvSpPr>
          <a:spLocks noChangeShapeType="1"/>
        </xdr:cNvSpPr>
      </xdr:nvSpPr>
      <xdr:spPr bwMode="auto">
        <a:xfrm flipV="1">
          <a:off x="6410325" y="3876675"/>
          <a:ext cx="314325" cy="285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323850</xdr:colOff>
      <xdr:row>24</xdr:row>
      <xdr:rowOff>19050</xdr:rowOff>
    </xdr:from>
    <xdr:to>
      <xdr:col>12</xdr:col>
      <xdr:colOff>0</xdr:colOff>
      <xdr:row>24</xdr:row>
      <xdr:rowOff>57150</xdr:rowOff>
    </xdr:to>
    <xdr:sp macro="" textlink="">
      <xdr:nvSpPr>
        <xdr:cNvPr id="30" name="Line 130"/>
        <xdr:cNvSpPr>
          <a:spLocks noChangeShapeType="1"/>
        </xdr:cNvSpPr>
      </xdr:nvSpPr>
      <xdr:spPr bwMode="auto">
        <a:xfrm flipV="1">
          <a:off x="6419850" y="3905250"/>
          <a:ext cx="895350" cy="381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295275</xdr:colOff>
      <xdr:row>4</xdr:row>
      <xdr:rowOff>133350</xdr:rowOff>
    </xdr:from>
    <xdr:to>
      <xdr:col>12</xdr:col>
      <xdr:colOff>47625</xdr:colOff>
      <xdr:row>5</xdr:row>
      <xdr:rowOff>66675</xdr:rowOff>
    </xdr:to>
    <xdr:sp macro="" textlink="">
      <xdr:nvSpPr>
        <xdr:cNvPr id="31" name="Rectangle 131"/>
        <xdr:cNvSpPr>
          <a:spLocks noChangeArrowheads="1"/>
        </xdr:cNvSpPr>
      </xdr:nvSpPr>
      <xdr:spPr bwMode="auto">
        <a:xfrm>
          <a:off x="6391275" y="781050"/>
          <a:ext cx="971550" cy="952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50000"/>
          </a:srgbClr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266700</xdr:colOff>
      <xdr:row>19</xdr:row>
      <xdr:rowOff>133350</xdr:rowOff>
    </xdr:from>
    <xdr:to>
      <xdr:col>12</xdr:col>
      <xdr:colOff>95250</xdr:colOff>
      <xdr:row>20</xdr:row>
      <xdr:rowOff>57150</xdr:rowOff>
    </xdr:to>
    <xdr:sp macro="" textlink="">
      <xdr:nvSpPr>
        <xdr:cNvPr id="32" name="Rectangle 132"/>
        <xdr:cNvSpPr>
          <a:spLocks noChangeArrowheads="1"/>
        </xdr:cNvSpPr>
      </xdr:nvSpPr>
      <xdr:spPr bwMode="auto">
        <a:xfrm>
          <a:off x="6362700" y="3209925"/>
          <a:ext cx="1047750" cy="857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50000"/>
          </a:srgbClr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361950</xdr:colOff>
      <xdr:row>5</xdr:row>
      <xdr:rowOff>57150</xdr:rowOff>
    </xdr:from>
    <xdr:to>
      <xdr:col>12</xdr:col>
      <xdr:colOff>0</xdr:colOff>
      <xdr:row>19</xdr:row>
      <xdr:rowOff>123825</xdr:rowOff>
    </xdr:to>
    <xdr:sp macro="" textlink="">
      <xdr:nvSpPr>
        <xdr:cNvPr id="33" name="Rectangle 133"/>
        <xdr:cNvSpPr>
          <a:spLocks noChangeArrowheads="1"/>
        </xdr:cNvSpPr>
      </xdr:nvSpPr>
      <xdr:spPr bwMode="auto">
        <a:xfrm>
          <a:off x="6457950" y="866775"/>
          <a:ext cx="857250" cy="23336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50000"/>
          </a:srgbClr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19050</xdr:colOff>
      <xdr:row>16</xdr:row>
      <xdr:rowOff>9525</xdr:rowOff>
    </xdr:from>
    <xdr:to>
      <xdr:col>10</xdr:col>
      <xdr:colOff>304800</xdr:colOff>
      <xdr:row>17</xdr:row>
      <xdr:rowOff>28575</xdr:rowOff>
    </xdr:to>
    <xdr:sp macro="" textlink="">
      <xdr:nvSpPr>
        <xdr:cNvPr id="34" name="Line 134"/>
        <xdr:cNvSpPr>
          <a:spLocks noChangeShapeType="1"/>
        </xdr:cNvSpPr>
      </xdr:nvSpPr>
      <xdr:spPr bwMode="auto">
        <a:xfrm>
          <a:off x="6115050" y="2600325"/>
          <a:ext cx="285750" cy="1809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19050</xdr:colOff>
      <xdr:row>34</xdr:row>
      <xdr:rowOff>0</xdr:rowOff>
    </xdr:from>
    <xdr:to>
      <xdr:col>13</xdr:col>
      <xdr:colOff>0</xdr:colOff>
      <xdr:row>34</xdr:row>
      <xdr:rowOff>66675</xdr:rowOff>
    </xdr:to>
    <xdr:sp macro="" textlink="">
      <xdr:nvSpPr>
        <xdr:cNvPr id="35" name="Line 135"/>
        <xdr:cNvSpPr>
          <a:spLocks noChangeShapeType="1"/>
        </xdr:cNvSpPr>
      </xdr:nvSpPr>
      <xdr:spPr bwMode="auto">
        <a:xfrm>
          <a:off x="7334250" y="5505450"/>
          <a:ext cx="590550" cy="666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11</xdr:col>
      <xdr:colOff>0</xdr:colOff>
      <xdr:row>34</xdr:row>
      <xdr:rowOff>0</xdr:rowOff>
    </xdr:from>
    <xdr:to>
      <xdr:col>12</xdr:col>
      <xdr:colOff>276225</xdr:colOff>
      <xdr:row>34</xdr:row>
      <xdr:rowOff>114300</xdr:rowOff>
    </xdr:to>
    <xdr:sp macro="" textlink="">
      <xdr:nvSpPr>
        <xdr:cNvPr id="36" name="Line 136"/>
        <xdr:cNvSpPr>
          <a:spLocks noChangeShapeType="1"/>
        </xdr:cNvSpPr>
      </xdr:nvSpPr>
      <xdr:spPr bwMode="auto">
        <a:xfrm>
          <a:off x="6705600" y="5505450"/>
          <a:ext cx="885825" cy="1143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12</xdr:col>
      <xdr:colOff>257175</xdr:colOff>
      <xdr:row>34</xdr:row>
      <xdr:rowOff>66675</xdr:rowOff>
    </xdr:from>
    <xdr:to>
      <xdr:col>12</xdr:col>
      <xdr:colOff>371475</xdr:colOff>
      <xdr:row>34</xdr:row>
      <xdr:rowOff>104775</xdr:rowOff>
    </xdr:to>
    <xdr:sp macro="" textlink="">
      <xdr:nvSpPr>
        <xdr:cNvPr id="37" name="Line 137"/>
        <xdr:cNvSpPr>
          <a:spLocks noChangeShapeType="1"/>
        </xdr:cNvSpPr>
      </xdr:nvSpPr>
      <xdr:spPr bwMode="auto">
        <a:xfrm flipH="1">
          <a:off x="7572375" y="5572125"/>
          <a:ext cx="114300" cy="381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10</xdr:col>
      <xdr:colOff>342900</xdr:colOff>
      <xdr:row>33</xdr:row>
      <xdr:rowOff>123825</xdr:rowOff>
    </xdr:from>
    <xdr:to>
      <xdr:col>11</xdr:col>
      <xdr:colOff>19050</xdr:colOff>
      <xdr:row>34</xdr:row>
      <xdr:rowOff>9525</xdr:rowOff>
    </xdr:to>
    <xdr:sp macro="" textlink="">
      <xdr:nvSpPr>
        <xdr:cNvPr id="38" name="Oval 138"/>
        <xdr:cNvSpPr>
          <a:spLocks noChangeArrowheads="1"/>
        </xdr:cNvSpPr>
      </xdr:nvSpPr>
      <xdr:spPr bwMode="auto">
        <a:xfrm>
          <a:off x="6438900" y="5467350"/>
          <a:ext cx="285750" cy="476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333333" mc:Ignorable="a14" a14:legacySpreadsheetColorIndex="6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11</xdr:col>
      <xdr:colOff>104775</xdr:colOff>
      <xdr:row>33</xdr:row>
      <xdr:rowOff>114300</xdr:rowOff>
    </xdr:from>
    <xdr:to>
      <xdr:col>12</xdr:col>
      <xdr:colOff>28575</xdr:colOff>
      <xdr:row>34</xdr:row>
      <xdr:rowOff>0</xdr:rowOff>
    </xdr:to>
    <xdr:sp macro="" textlink="">
      <xdr:nvSpPr>
        <xdr:cNvPr id="39" name="Oval 139"/>
        <xdr:cNvSpPr>
          <a:spLocks noChangeArrowheads="1"/>
        </xdr:cNvSpPr>
      </xdr:nvSpPr>
      <xdr:spPr bwMode="auto">
        <a:xfrm>
          <a:off x="6810375" y="5457825"/>
          <a:ext cx="533400" cy="476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333333" mc:Ignorable="a14" a14:legacySpreadsheetColorIndex="6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10</xdr:col>
      <xdr:colOff>352425</xdr:colOff>
      <xdr:row>29</xdr:row>
      <xdr:rowOff>142875</xdr:rowOff>
    </xdr:from>
    <xdr:to>
      <xdr:col>11</xdr:col>
      <xdr:colOff>28575</xdr:colOff>
      <xdr:row>30</xdr:row>
      <xdr:rowOff>19050</xdr:rowOff>
    </xdr:to>
    <xdr:sp macro="" textlink="">
      <xdr:nvSpPr>
        <xdr:cNvPr id="40" name="Oval 140"/>
        <xdr:cNvSpPr>
          <a:spLocks noChangeArrowheads="1"/>
        </xdr:cNvSpPr>
      </xdr:nvSpPr>
      <xdr:spPr bwMode="auto">
        <a:xfrm>
          <a:off x="6448425" y="4838700"/>
          <a:ext cx="285750" cy="381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333333" mc:Ignorable="a14" a14:legacySpreadsheetColorIndex="6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11</xdr:col>
      <xdr:colOff>104775</xdr:colOff>
      <xdr:row>29</xdr:row>
      <xdr:rowOff>142875</xdr:rowOff>
    </xdr:from>
    <xdr:to>
      <xdr:col>12</xdr:col>
      <xdr:colOff>28575</xdr:colOff>
      <xdr:row>30</xdr:row>
      <xdr:rowOff>19050</xdr:rowOff>
    </xdr:to>
    <xdr:sp macro="" textlink="">
      <xdr:nvSpPr>
        <xdr:cNvPr id="41" name="Oval 141"/>
        <xdr:cNvSpPr>
          <a:spLocks noChangeArrowheads="1"/>
        </xdr:cNvSpPr>
      </xdr:nvSpPr>
      <xdr:spPr bwMode="auto">
        <a:xfrm>
          <a:off x="6810375" y="4838700"/>
          <a:ext cx="533400" cy="381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333333" mc:Ignorable="a14" a14:legacySpreadsheetColorIndex="6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10</xdr:col>
      <xdr:colOff>342900</xdr:colOff>
      <xdr:row>37</xdr:row>
      <xdr:rowOff>142875</xdr:rowOff>
    </xdr:from>
    <xdr:to>
      <xdr:col>11</xdr:col>
      <xdr:colOff>19050</xdr:colOff>
      <xdr:row>38</xdr:row>
      <xdr:rowOff>19050</xdr:rowOff>
    </xdr:to>
    <xdr:sp macro="" textlink="">
      <xdr:nvSpPr>
        <xdr:cNvPr id="42" name="Oval 142"/>
        <xdr:cNvSpPr>
          <a:spLocks noChangeArrowheads="1"/>
        </xdr:cNvSpPr>
      </xdr:nvSpPr>
      <xdr:spPr bwMode="auto">
        <a:xfrm>
          <a:off x="6438900" y="6134100"/>
          <a:ext cx="285750" cy="381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333333" mc:Ignorable="a14" a14:legacySpreadsheetColorIndex="6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11</xdr:col>
      <xdr:colOff>114300</xdr:colOff>
      <xdr:row>37</xdr:row>
      <xdr:rowOff>133350</xdr:rowOff>
    </xdr:from>
    <xdr:to>
      <xdr:col>12</xdr:col>
      <xdr:colOff>38100</xdr:colOff>
      <xdr:row>38</xdr:row>
      <xdr:rowOff>9525</xdr:rowOff>
    </xdr:to>
    <xdr:sp macro="" textlink="">
      <xdr:nvSpPr>
        <xdr:cNvPr id="43" name="Oval 143"/>
        <xdr:cNvSpPr>
          <a:spLocks noChangeArrowheads="1"/>
        </xdr:cNvSpPr>
      </xdr:nvSpPr>
      <xdr:spPr bwMode="auto">
        <a:xfrm>
          <a:off x="6819900" y="6124575"/>
          <a:ext cx="533400" cy="381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333333" mc:Ignorable="a14" a14:legacySpreadsheetColorIndex="6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13</xdr:col>
      <xdr:colOff>9525</xdr:colOff>
      <xdr:row>33</xdr:row>
      <xdr:rowOff>9525</xdr:rowOff>
    </xdr:from>
    <xdr:to>
      <xdr:col>13</xdr:col>
      <xdr:colOff>200025</xdr:colOff>
      <xdr:row>34</xdr:row>
      <xdr:rowOff>0</xdr:rowOff>
    </xdr:to>
    <xdr:sp macro="" textlink="">
      <xdr:nvSpPr>
        <xdr:cNvPr id="44" name="Line 144"/>
        <xdr:cNvSpPr>
          <a:spLocks noChangeShapeType="1"/>
        </xdr:cNvSpPr>
      </xdr:nvSpPr>
      <xdr:spPr bwMode="auto">
        <a:xfrm flipH="1">
          <a:off x="7934325" y="5353050"/>
          <a:ext cx="190500" cy="1524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12</xdr:col>
      <xdr:colOff>142875</xdr:colOff>
      <xdr:row>35</xdr:row>
      <xdr:rowOff>114300</xdr:rowOff>
    </xdr:from>
    <xdr:to>
      <xdr:col>13</xdr:col>
      <xdr:colOff>371475</xdr:colOff>
      <xdr:row>35</xdr:row>
      <xdr:rowOff>114300</xdr:rowOff>
    </xdr:to>
    <xdr:sp macro="" textlink="">
      <xdr:nvSpPr>
        <xdr:cNvPr id="45" name="Line 145"/>
        <xdr:cNvSpPr>
          <a:spLocks noChangeShapeType="1"/>
        </xdr:cNvSpPr>
      </xdr:nvSpPr>
      <xdr:spPr bwMode="auto">
        <a:xfrm flipH="1">
          <a:off x="7458075" y="5781675"/>
          <a:ext cx="8382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10</xdr:col>
      <xdr:colOff>266700</xdr:colOff>
      <xdr:row>33</xdr:row>
      <xdr:rowOff>47625</xdr:rowOff>
    </xdr:from>
    <xdr:to>
      <xdr:col>11</xdr:col>
      <xdr:colOff>123825</xdr:colOff>
      <xdr:row>33</xdr:row>
      <xdr:rowOff>142875</xdr:rowOff>
    </xdr:to>
    <xdr:sp macro="" textlink="">
      <xdr:nvSpPr>
        <xdr:cNvPr id="46" name="Line 146"/>
        <xdr:cNvSpPr>
          <a:spLocks noChangeShapeType="1"/>
        </xdr:cNvSpPr>
      </xdr:nvSpPr>
      <xdr:spPr bwMode="auto">
        <a:xfrm>
          <a:off x="6362700" y="5391150"/>
          <a:ext cx="466725" cy="952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10</xdr:col>
      <xdr:colOff>180975</xdr:colOff>
      <xdr:row>33</xdr:row>
      <xdr:rowOff>47625</xdr:rowOff>
    </xdr:from>
    <xdr:to>
      <xdr:col>10</xdr:col>
      <xdr:colOff>285750</xdr:colOff>
      <xdr:row>33</xdr:row>
      <xdr:rowOff>123825</xdr:rowOff>
    </xdr:to>
    <xdr:sp macro="" textlink="">
      <xdr:nvSpPr>
        <xdr:cNvPr id="47" name="Oval 147"/>
        <xdr:cNvSpPr>
          <a:spLocks noChangeArrowheads="1"/>
        </xdr:cNvSpPr>
      </xdr:nvSpPr>
      <xdr:spPr bwMode="auto">
        <a:xfrm>
          <a:off x="6276975" y="5391150"/>
          <a:ext cx="104775" cy="76200"/>
        </a:xfrm>
        <a:prstGeom prst="ellipse">
          <a:avLst/>
        </a:prstGeom>
        <a:solidFill>
          <a:srgbClr val="FFFFFF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10</xdr:col>
      <xdr:colOff>228600</xdr:colOff>
      <xdr:row>33</xdr:row>
      <xdr:rowOff>95250</xdr:rowOff>
    </xdr:from>
    <xdr:to>
      <xdr:col>11</xdr:col>
      <xdr:colOff>0</xdr:colOff>
      <xdr:row>33</xdr:row>
      <xdr:rowOff>142875</xdr:rowOff>
    </xdr:to>
    <xdr:sp macro="" textlink="">
      <xdr:nvSpPr>
        <xdr:cNvPr id="48" name="Line 148"/>
        <xdr:cNvSpPr>
          <a:spLocks noChangeShapeType="1"/>
        </xdr:cNvSpPr>
      </xdr:nvSpPr>
      <xdr:spPr bwMode="auto">
        <a:xfrm>
          <a:off x="6324600" y="5438775"/>
          <a:ext cx="381000" cy="476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8</xdr:col>
      <xdr:colOff>361950</xdr:colOff>
      <xdr:row>33</xdr:row>
      <xdr:rowOff>38100</xdr:rowOff>
    </xdr:from>
    <xdr:to>
      <xdr:col>10</xdr:col>
      <xdr:colOff>247650</xdr:colOff>
      <xdr:row>33</xdr:row>
      <xdr:rowOff>47625</xdr:rowOff>
    </xdr:to>
    <xdr:sp macro="" textlink="">
      <xdr:nvSpPr>
        <xdr:cNvPr id="49" name="Line 149"/>
        <xdr:cNvSpPr>
          <a:spLocks noChangeShapeType="1"/>
        </xdr:cNvSpPr>
      </xdr:nvSpPr>
      <xdr:spPr bwMode="auto">
        <a:xfrm flipV="1">
          <a:off x="5238750" y="5381625"/>
          <a:ext cx="1104900" cy="95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8</xdr:col>
      <xdr:colOff>390525</xdr:colOff>
      <xdr:row>33</xdr:row>
      <xdr:rowOff>133350</xdr:rowOff>
    </xdr:from>
    <xdr:to>
      <xdr:col>10</xdr:col>
      <xdr:colOff>228600</xdr:colOff>
      <xdr:row>33</xdr:row>
      <xdr:rowOff>142875</xdr:rowOff>
    </xdr:to>
    <xdr:sp macro="" textlink="">
      <xdr:nvSpPr>
        <xdr:cNvPr id="50" name="Line 150"/>
        <xdr:cNvSpPr>
          <a:spLocks noChangeShapeType="1"/>
        </xdr:cNvSpPr>
      </xdr:nvSpPr>
      <xdr:spPr bwMode="auto">
        <a:xfrm flipV="1">
          <a:off x="5267325" y="5476875"/>
          <a:ext cx="1057275" cy="95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8</xdr:col>
      <xdr:colOff>276225</xdr:colOff>
      <xdr:row>33</xdr:row>
      <xdr:rowOff>104775</xdr:rowOff>
    </xdr:from>
    <xdr:to>
      <xdr:col>9</xdr:col>
      <xdr:colOff>38100</xdr:colOff>
      <xdr:row>33</xdr:row>
      <xdr:rowOff>104775</xdr:rowOff>
    </xdr:to>
    <xdr:sp macro="" textlink="">
      <xdr:nvSpPr>
        <xdr:cNvPr id="51" name="Line 151"/>
        <xdr:cNvSpPr>
          <a:spLocks noChangeShapeType="1"/>
        </xdr:cNvSpPr>
      </xdr:nvSpPr>
      <xdr:spPr bwMode="auto">
        <a:xfrm>
          <a:off x="5153025" y="5448300"/>
          <a:ext cx="3714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12</xdr:col>
      <xdr:colOff>190500</xdr:colOff>
      <xdr:row>30</xdr:row>
      <xdr:rowOff>19050</xdr:rowOff>
    </xdr:from>
    <xdr:to>
      <xdr:col>12</xdr:col>
      <xdr:colOff>190500</xdr:colOff>
      <xdr:row>32</xdr:row>
      <xdr:rowOff>9525</xdr:rowOff>
    </xdr:to>
    <xdr:sp macro="" textlink="">
      <xdr:nvSpPr>
        <xdr:cNvPr id="52" name="Line 152"/>
        <xdr:cNvSpPr>
          <a:spLocks noChangeShapeType="1"/>
        </xdr:cNvSpPr>
      </xdr:nvSpPr>
      <xdr:spPr bwMode="auto">
        <a:xfrm flipV="1">
          <a:off x="7505700" y="4876800"/>
          <a:ext cx="0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12</xdr:col>
      <xdr:colOff>190500</xdr:colOff>
      <xdr:row>33</xdr:row>
      <xdr:rowOff>9525</xdr:rowOff>
    </xdr:from>
    <xdr:to>
      <xdr:col>12</xdr:col>
      <xdr:colOff>200025</xdr:colOff>
      <xdr:row>33</xdr:row>
      <xdr:rowOff>142875</xdr:rowOff>
    </xdr:to>
    <xdr:sp macro="" textlink="">
      <xdr:nvSpPr>
        <xdr:cNvPr id="53" name="Line 153"/>
        <xdr:cNvSpPr>
          <a:spLocks noChangeShapeType="1"/>
        </xdr:cNvSpPr>
      </xdr:nvSpPr>
      <xdr:spPr bwMode="auto">
        <a:xfrm>
          <a:off x="7505700" y="5353050"/>
          <a:ext cx="9525" cy="1333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10</xdr:col>
      <xdr:colOff>180975</xdr:colOff>
      <xdr:row>34</xdr:row>
      <xdr:rowOff>9525</xdr:rowOff>
    </xdr:from>
    <xdr:to>
      <xdr:col>10</xdr:col>
      <xdr:colOff>219075</xdr:colOff>
      <xdr:row>35</xdr:row>
      <xdr:rowOff>9525</xdr:rowOff>
    </xdr:to>
    <xdr:sp macro="" textlink="">
      <xdr:nvSpPr>
        <xdr:cNvPr id="54" name="Line 154"/>
        <xdr:cNvSpPr>
          <a:spLocks noChangeShapeType="1"/>
        </xdr:cNvSpPr>
      </xdr:nvSpPr>
      <xdr:spPr bwMode="auto">
        <a:xfrm flipV="1">
          <a:off x="6276975" y="5514975"/>
          <a:ext cx="38100" cy="1619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10</xdr:col>
      <xdr:colOff>180975</xdr:colOff>
      <xdr:row>36</xdr:row>
      <xdr:rowOff>0</xdr:rowOff>
    </xdr:from>
    <xdr:to>
      <xdr:col>10</xdr:col>
      <xdr:colOff>180975</xdr:colOff>
      <xdr:row>37</xdr:row>
      <xdr:rowOff>133350</xdr:rowOff>
    </xdr:to>
    <xdr:sp macro="" textlink="">
      <xdr:nvSpPr>
        <xdr:cNvPr id="55" name="Line 155"/>
        <xdr:cNvSpPr>
          <a:spLocks noChangeShapeType="1"/>
        </xdr:cNvSpPr>
      </xdr:nvSpPr>
      <xdr:spPr bwMode="auto">
        <a:xfrm>
          <a:off x="6276975" y="5829300"/>
          <a:ext cx="0" cy="2952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10</xdr:col>
      <xdr:colOff>314325</xdr:colOff>
      <xdr:row>60</xdr:row>
      <xdr:rowOff>133350</xdr:rowOff>
    </xdr:from>
    <xdr:to>
      <xdr:col>11</xdr:col>
      <xdr:colOff>9525</xdr:colOff>
      <xdr:row>61</xdr:row>
      <xdr:rowOff>38100</xdr:rowOff>
    </xdr:to>
    <xdr:sp macro="" textlink="">
      <xdr:nvSpPr>
        <xdr:cNvPr id="56" name="Oval 156"/>
        <xdr:cNvSpPr>
          <a:spLocks noChangeArrowheads="1"/>
        </xdr:cNvSpPr>
      </xdr:nvSpPr>
      <xdr:spPr bwMode="auto">
        <a:xfrm>
          <a:off x="6410325" y="9848850"/>
          <a:ext cx="304800" cy="6667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000000" mc:Ignorable="a14" a14:legacySpreadsheetColorIndex="8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11</xdr:col>
      <xdr:colOff>104775</xdr:colOff>
      <xdr:row>60</xdr:row>
      <xdr:rowOff>133350</xdr:rowOff>
    </xdr:from>
    <xdr:to>
      <xdr:col>12</xdr:col>
      <xdr:colOff>47625</xdr:colOff>
      <xdr:row>61</xdr:row>
      <xdr:rowOff>38100</xdr:rowOff>
    </xdr:to>
    <xdr:sp macro="" textlink="">
      <xdr:nvSpPr>
        <xdr:cNvPr id="57" name="Oval 157"/>
        <xdr:cNvSpPr>
          <a:spLocks noChangeArrowheads="1"/>
        </xdr:cNvSpPr>
      </xdr:nvSpPr>
      <xdr:spPr bwMode="auto">
        <a:xfrm>
          <a:off x="6810375" y="9848850"/>
          <a:ext cx="552450" cy="6667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000000" mc:Ignorable="a14" a14:legacySpreadsheetColorIndex="8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12</xdr:col>
      <xdr:colOff>104775</xdr:colOff>
      <xdr:row>18</xdr:row>
      <xdr:rowOff>76200</xdr:rowOff>
    </xdr:from>
    <xdr:to>
      <xdr:col>12</xdr:col>
      <xdr:colOff>371475</xdr:colOff>
      <xdr:row>19</xdr:row>
      <xdr:rowOff>85725</xdr:rowOff>
    </xdr:to>
    <xdr:sp macro="" textlink="">
      <xdr:nvSpPr>
        <xdr:cNvPr id="58" name="Line 158"/>
        <xdr:cNvSpPr>
          <a:spLocks noChangeShapeType="1"/>
        </xdr:cNvSpPr>
      </xdr:nvSpPr>
      <xdr:spPr bwMode="auto">
        <a:xfrm flipH="1">
          <a:off x="7419975" y="2990850"/>
          <a:ext cx="266700" cy="1714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66675</xdr:colOff>
      <xdr:row>5</xdr:row>
      <xdr:rowOff>95250</xdr:rowOff>
    </xdr:from>
    <xdr:to>
      <xdr:col>13</xdr:col>
      <xdr:colOff>9525</xdr:colOff>
      <xdr:row>6</xdr:row>
      <xdr:rowOff>57150</xdr:rowOff>
    </xdr:to>
    <xdr:sp macro="" textlink="">
      <xdr:nvSpPr>
        <xdr:cNvPr id="59" name="Line 159"/>
        <xdr:cNvSpPr>
          <a:spLocks noChangeShapeType="1"/>
        </xdr:cNvSpPr>
      </xdr:nvSpPr>
      <xdr:spPr bwMode="auto">
        <a:xfrm flipH="1" flipV="1">
          <a:off x="7381875" y="904875"/>
          <a:ext cx="552450" cy="1238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30</xdr:row>
      <xdr:rowOff>9525</xdr:rowOff>
    </xdr:from>
    <xdr:to>
      <xdr:col>16</xdr:col>
      <xdr:colOff>0</xdr:colOff>
      <xdr:row>33</xdr:row>
      <xdr:rowOff>152400</xdr:rowOff>
    </xdr:to>
    <xdr:sp macro="" textlink="">
      <xdr:nvSpPr>
        <xdr:cNvPr id="60" name="Line 160"/>
        <xdr:cNvSpPr>
          <a:spLocks noChangeShapeType="1"/>
        </xdr:cNvSpPr>
      </xdr:nvSpPr>
      <xdr:spPr bwMode="auto">
        <a:xfrm flipV="1">
          <a:off x="9753600" y="4867275"/>
          <a:ext cx="0" cy="6286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37</xdr:row>
      <xdr:rowOff>0</xdr:rowOff>
    </xdr:from>
    <xdr:to>
      <xdr:col>16</xdr:col>
      <xdr:colOff>0</xdr:colOff>
      <xdr:row>37</xdr:row>
      <xdr:rowOff>161925</xdr:rowOff>
    </xdr:to>
    <xdr:sp macro="" textlink="">
      <xdr:nvSpPr>
        <xdr:cNvPr id="61" name="Line 161"/>
        <xdr:cNvSpPr>
          <a:spLocks noChangeShapeType="1"/>
        </xdr:cNvSpPr>
      </xdr:nvSpPr>
      <xdr:spPr bwMode="auto">
        <a:xfrm>
          <a:off x="9753600" y="5991225"/>
          <a:ext cx="0" cy="1619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333375</xdr:colOff>
      <xdr:row>42</xdr:row>
      <xdr:rowOff>28575</xdr:rowOff>
    </xdr:from>
    <xdr:to>
      <xdr:col>17</xdr:col>
      <xdr:colOff>104775</xdr:colOff>
      <xdr:row>64</xdr:row>
      <xdr:rowOff>85725</xdr:rowOff>
    </xdr:to>
    <xdr:sp macro="" textlink="">
      <xdr:nvSpPr>
        <xdr:cNvPr id="62" name="Oval 162"/>
        <xdr:cNvSpPr>
          <a:spLocks noChangeArrowheads="1"/>
        </xdr:cNvSpPr>
      </xdr:nvSpPr>
      <xdr:spPr bwMode="auto">
        <a:xfrm>
          <a:off x="3381375" y="6829425"/>
          <a:ext cx="7086600" cy="3619500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>
                  <a:alpha val="50000"/>
                </a:srgbClr>
              </a:solidFill>
            </a14:hiddenFill>
          </a:ext>
        </a:extLst>
      </xdr:spPr>
    </xdr:sp>
    <xdr:clientData/>
  </xdr:twoCellAnchor>
  <xdr:twoCellAnchor>
    <xdr:from>
      <xdr:col>0</xdr:col>
      <xdr:colOff>19050</xdr:colOff>
      <xdr:row>29</xdr:row>
      <xdr:rowOff>76200</xdr:rowOff>
    </xdr:from>
    <xdr:to>
      <xdr:col>1</xdr:col>
      <xdr:colOff>57150</xdr:colOff>
      <xdr:row>30</xdr:row>
      <xdr:rowOff>0</xdr:rowOff>
    </xdr:to>
    <xdr:sp macro="" textlink="">
      <xdr:nvSpPr>
        <xdr:cNvPr id="63" name="Freeform 195"/>
        <xdr:cNvSpPr>
          <a:spLocks/>
        </xdr:cNvSpPr>
      </xdr:nvSpPr>
      <xdr:spPr bwMode="auto">
        <a:xfrm>
          <a:off x="19050" y="4772025"/>
          <a:ext cx="647700" cy="85725"/>
        </a:xfrm>
        <a:custGeom>
          <a:avLst/>
          <a:gdLst>
            <a:gd name="T0" fmla="*/ 0 w 44"/>
            <a:gd name="T1" fmla="*/ 10 h 10"/>
            <a:gd name="T2" fmla="*/ 19 w 44"/>
            <a:gd name="T3" fmla="*/ 0 h 10"/>
            <a:gd name="T4" fmla="*/ 44 w 44"/>
            <a:gd name="T5" fmla="*/ 0 h 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44" h="10">
              <a:moveTo>
                <a:pt x="0" y="10"/>
              </a:moveTo>
              <a:lnTo>
                <a:pt x="19" y="0"/>
              </a:lnTo>
              <a:lnTo>
                <a:pt x="44" y="0"/>
              </a:lnTo>
            </a:path>
          </a:pathLst>
        </a:custGeom>
        <a:noFill/>
        <a:ln w="158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0</xdr:col>
      <xdr:colOff>19050</xdr:colOff>
      <xdr:row>31</xdr:row>
      <xdr:rowOff>76200</xdr:rowOff>
    </xdr:from>
    <xdr:to>
      <xdr:col>1</xdr:col>
      <xdr:colOff>57150</xdr:colOff>
      <xdr:row>32</xdr:row>
      <xdr:rowOff>0</xdr:rowOff>
    </xdr:to>
    <xdr:sp macro="" textlink="">
      <xdr:nvSpPr>
        <xdr:cNvPr id="64" name="Freeform 196"/>
        <xdr:cNvSpPr>
          <a:spLocks/>
        </xdr:cNvSpPr>
      </xdr:nvSpPr>
      <xdr:spPr bwMode="auto">
        <a:xfrm>
          <a:off x="19050" y="5095875"/>
          <a:ext cx="647700" cy="85725"/>
        </a:xfrm>
        <a:custGeom>
          <a:avLst/>
          <a:gdLst>
            <a:gd name="T0" fmla="*/ 0 w 44"/>
            <a:gd name="T1" fmla="*/ 10 h 10"/>
            <a:gd name="T2" fmla="*/ 19 w 44"/>
            <a:gd name="T3" fmla="*/ 0 h 10"/>
            <a:gd name="T4" fmla="*/ 44 w 44"/>
            <a:gd name="T5" fmla="*/ 0 h 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44" h="10">
              <a:moveTo>
                <a:pt x="0" y="10"/>
              </a:moveTo>
              <a:lnTo>
                <a:pt x="19" y="0"/>
              </a:lnTo>
              <a:lnTo>
                <a:pt x="44" y="0"/>
              </a:lnTo>
            </a:path>
          </a:pathLst>
        </a:custGeom>
        <a:noFill/>
        <a:ln w="158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0</xdr:col>
      <xdr:colOff>19050</xdr:colOff>
      <xdr:row>33</xdr:row>
      <xdr:rowOff>76200</xdr:rowOff>
    </xdr:from>
    <xdr:to>
      <xdr:col>1</xdr:col>
      <xdr:colOff>57150</xdr:colOff>
      <xdr:row>34</xdr:row>
      <xdr:rowOff>0</xdr:rowOff>
    </xdr:to>
    <xdr:sp macro="" textlink="">
      <xdr:nvSpPr>
        <xdr:cNvPr id="65" name="Freeform 197"/>
        <xdr:cNvSpPr>
          <a:spLocks/>
        </xdr:cNvSpPr>
      </xdr:nvSpPr>
      <xdr:spPr bwMode="auto">
        <a:xfrm>
          <a:off x="19050" y="5419725"/>
          <a:ext cx="647700" cy="85725"/>
        </a:xfrm>
        <a:custGeom>
          <a:avLst/>
          <a:gdLst>
            <a:gd name="T0" fmla="*/ 0 w 44"/>
            <a:gd name="T1" fmla="*/ 10 h 10"/>
            <a:gd name="T2" fmla="*/ 19 w 44"/>
            <a:gd name="T3" fmla="*/ 0 h 10"/>
            <a:gd name="T4" fmla="*/ 44 w 44"/>
            <a:gd name="T5" fmla="*/ 0 h 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44" h="10">
              <a:moveTo>
                <a:pt x="0" y="10"/>
              </a:moveTo>
              <a:lnTo>
                <a:pt x="19" y="0"/>
              </a:lnTo>
              <a:lnTo>
                <a:pt x="44" y="0"/>
              </a:lnTo>
            </a:path>
          </a:pathLst>
        </a:custGeom>
        <a:noFill/>
        <a:ln w="158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0</xdr:col>
      <xdr:colOff>19050</xdr:colOff>
      <xdr:row>35</xdr:row>
      <xdr:rowOff>76200</xdr:rowOff>
    </xdr:from>
    <xdr:to>
      <xdr:col>1</xdr:col>
      <xdr:colOff>57150</xdr:colOff>
      <xdr:row>36</xdr:row>
      <xdr:rowOff>0</xdr:rowOff>
    </xdr:to>
    <xdr:sp macro="" textlink="">
      <xdr:nvSpPr>
        <xdr:cNvPr id="66" name="Freeform 198"/>
        <xdr:cNvSpPr>
          <a:spLocks/>
        </xdr:cNvSpPr>
      </xdr:nvSpPr>
      <xdr:spPr bwMode="auto">
        <a:xfrm>
          <a:off x="19050" y="5743575"/>
          <a:ext cx="647700" cy="85725"/>
        </a:xfrm>
        <a:custGeom>
          <a:avLst/>
          <a:gdLst>
            <a:gd name="T0" fmla="*/ 0 w 44"/>
            <a:gd name="T1" fmla="*/ 10 h 10"/>
            <a:gd name="T2" fmla="*/ 19 w 44"/>
            <a:gd name="T3" fmla="*/ 0 h 10"/>
            <a:gd name="T4" fmla="*/ 44 w 44"/>
            <a:gd name="T5" fmla="*/ 0 h 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44" h="10">
              <a:moveTo>
                <a:pt x="0" y="10"/>
              </a:moveTo>
              <a:lnTo>
                <a:pt x="19" y="0"/>
              </a:lnTo>
              <a:lnTo>
                <a:pt x="44" y="0"/>
              </a:lnTo>
            </a:path>
          </a:pathLst>
        </a:custGeom>
        <a:noFill/>
        <a:ln w="158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</xdr:col>
      <xdr:colOff>114300</xdr:colOff>
      <xdr:row>29</xdr:row>
      <xdr:rowOff>76200</xdr:rowOff>
    </xdr:from>
    <xdr:to>
      <xdr:col>2</xdr:col>
      <xdr:colOff>371475</xdr:colOff>
      <xdr:row>30</xdr:row>
      <xdr:rowOff>0</xdr:rowOff>
    </xdr:to>
    <xdr:sp macro="" textlink="">
      <xdr:nvSpPr>
        <xdr:cNvPr id="67" name="Freeform 199"/>
        <xdr:cNvSpPr>
          <a:spLocks/>
        </xdr:cNvSpPr>
      </xdr:nvSpPr>
      <xdr:spPr bwMode="auto">
        <a:xfrm>
          <a:off x="723900" y="4772025"/>
          <a:ext cx="866775" cy="85725"/>
        </a:xfrm>
        <a:custGeom>
          <a:avLst/>
          <a:gdLst>
            <a:gd name="T0" fmla="*/ 38 w 38"/>
            <a:gd name="T1" fmla="*/ 11 h 11"/>
            <a:gd name="T2" fmla="*/ 20 w 38"/>
            <a:gd name="T3" fmla="*/ 0 h 11"/>
            <a:gd name="T4" fmla="*/ 0 w 38"/>
            <a:gd name="T5" fmla="*/ 0 h 11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38" h="11">
              <a:moveTo>
                <a:pt x="38" y="11"/>
              </a:moveTo>
              <a:lnTo>
                <a:pt x="20" y="0"/>
              </a:lnTo>
              <a:lnTo>
                <a:pt x="0" y="0"/>
              </a:lnTo>
            </a:path>
          </a:pathLst>
        </a:custGeom>
        <a:noFill/>
        <a:ln w="158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</xdr:col>
      <xdr:colOff>104775</xdr:colOff>
      <xdr:row>35</xdr:row>
      <xdr:rowOff>76200</xdr:rowOff>
    </xdr:from>
    <xdr:to>
      <xdr:col>2</xdr:col>
      <xdr:colOff>361950</xdr:colOff>
      <xdr:row>36</xdr:row>
      <xdr:rowOff>0</xdr:rowOff>
    </xdr:to>
    <xdr:sp macro="" textlink="">
      <xdr:nvSpPr>
        <xdr:cNvPr id="68" name="Freeform 200"/>
        <xdr:cNvSpPr>
          <a:spLocks/>
        </xdr:cNvSpPr>
      </xdr:nvSpPr>
      <xdr:spPr bwMode="auto">
        <a:xfrm>
          <a:off x="714375" y="5743575"/>
          <a:ext cx="866775" cy="85725"/>
        </a:xfrm>
        <a:custGeom>
          <a:avLst/>
          <a:gdLst>
            <a:gd name="T0" fmla="*/ 38 w 38"/>
            <a:gd name="T1" fmla="*/ 11 h 11"/>
            <a:gd name="T2" fmla="*/ 20 w 38"/>
            <a:gd name="T3" fmla="*/ 0 h 11"/>
            <a:gd name="T4" fmla="*/ 0 w 38"/>
            <a:gd name="T5" fmla="*/ 0 h 11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38" h="11">
              <a:moveTo>
                <a:pt x="38" y="11"/>
              </a:moveTo>
              <a:lnTo>
                <a:pt x="20" y="0"/>
              </a:lnTo>
              <a:lnTo>
                <a:pt x="0" y="0"/>
              </a:lnTo>
            </a:path>
          </a:pathLst>
        </a:custGeom>
        <a:noFill/>
        <a:ln w="158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</xdr:col>
      <xdr:colOff>95250</xdr:colOff>
      <xdr:row>31</xdr:row>
      <xdr:rowOff>76200</xdr:rowOff>
    </xdr:from>
    <xdr:to>
      <xdr:col>2</xdr:col>
      <xdr:colOff>352425</xdr:colOff>
      <xdr:row>32</xdr:row>
      <xdr:rowOff>0</xdr:rowOff>
    </xdr:to>
    <xdr:sp macro="" textlink="">
      <xdr:nvSpPr>
        <xdr:cNvPr id="69" name="Freeform 201"/>
        <xdr:cNvSpPr>
          <a:spLocks/>
        </xdr:cNvSpPr>
      </xdr:nvSpPr>
      <xdr:spPr bwMode="auto">
        <a:xfrm>
          <a:off x="704850" y="5095875"/>
          <a:ext cx="866775" cy="85725"/>
        </a:xfrm>
        <a:custGeom>
          <a:avLst/>
          <a:gdLst>
            <a:gd name="T0" fmla="*/ 38 w 38"/>
            <a:gd name="T1" fmla="*/ 11 h 11"/>
            <a:gd name="T2" fmla="*/ 20 w 38"/>
            <a:gd name="T3" fmla="*/ 0 h 11"/>
            <a:gd name="T4" fmla="*/ 0 w 38"/>
            <a:gd name="T5" fmla="*/ 0 h 11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38" h="11">
              <a:moveTo>
                <a:pt x="38" y="11"/>
              </a:moveTo>
              <a:lnTo>
                <a:pt x="20" y="0"/>
              </a:lnTo>
              <a:lnTo>
                <a:pt x="0" y="0"/>
              </a:lnTo>
            </a:path>
          </a:pathLst>
        </a:custGeom>
        <a:noFill/>
        <a:ln w="158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</xdr:col>
      <xdr:colOff>104775</xdr:colOff>
      <xdr:row>33</xdr:row>
      <xdr:rowOff>85725</xdr:rowOff>
    </xdr:from>
    <xdr:to>
      <xdr:col>2</xdr:col>
      <xdr:colOff>361950</xdr:colOff>
      <xdr:row>34</xdr:row>
      <xdr:rowOff>0</xdr:rowOff>
    </xdr:to>
    <xdr:sp macro="" textlink="">
      <xdr:nvSpPr>
        <xdr:cNvPr id="70" name="Freeform 202"/>
        <xdr:cNvSpPr>
          <a:spLocks/>
        </xdr:cNvSpPr>
      </xdr:nvSpPr>
      <xdr:spPr bwMode="auto">
        <a:xfrm>
          <a:off x="714375" y="5429250"/>
          <a:ext cx="866775" cy="76200"/>
        </a:xfrm>
        <a:custGeom>
          <a:avLst/>
          <a:gdLst>
            <a:gd name="T0" fmla="*/ 38 w 38"/>
            <a:gd name="T1" fmla="*/ 11 h 11"/>
            <a:gd name="T2" fmla="*/ 20 w 38"/>
            <a:gd name="T3" fmla="*/ 0 h 11"/>
            <a:gd name="T4" fmla="*/ 0 w 38"/>
            <a:gd name="T5" fmla="*/ 0 h 11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38" h="11">
              <a:moveTo>
                <a:pt x="38" y="11"/>
              </a:moveTo>
              <a:lnTo>
                <a:pt x="20" y="0"/>
              </a:lnTo>
              <a:lnTo>
                <a:pt x="0" y="0"/>
              </a:lnTo>
            </a:path>
          </a:pathLst>
        </a:custGeom>
        <a:noFill/>
        <a:ln w="158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</xdr:col>
      <xdr:colOff>0</xdr:colOff>
      <xdr:row>34</xdr:row>
      <xdr:rowOff>19050</xdr:rowOff>
    </xdr:from>
    <xdr:to>
      <xdr:col>2</xdr:col>
      <xdr:colOff>0</xdr:colOff>
      <xdr:row>35</xdr:row>
      <xdr:rowOff>152400</xdr:rowOff>
    </xdr:to>
    <xdr:sp macro="" textlink="">
      <xdr:nvSpPr>
        <xdr:cNvPr id="71" name="Line 203"/>
        <xdr:cNvSpPr>
          <a:spLocks noChangeShapeType="1"/>
        </xdr:cNvSpPr>
      </xdr:nvSpPr>
      <xdr:spPr bwMode="auto">
        <a:xfrm flipV="1">
          <a:off x="609600" y="5524500"/>
          <a:ext cx="609600" cy="2952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9525</xdr:colOff>
      <xdr:row>34</xdr:row>
      <xdr:rowOff>0</xdr:rowOff>
    </xdr:from>
    <xdr:to>
      <xdr:col>1</xdr:col>
      <xdr:colOff>142875</xdr:colOff>
      <xdr:row>35</xdr:row>
      <xdr:rowOff>161925</xdr:rowOff>
    </xdr:to>
    <xdr:sp macro="" textlink="">
      <xdr:nvSpPr>
        <xdr:cNvPr id="72" name="Line 204"/>
        <xdr:cNvSpPr>
          <a:spLocks noChangeShapeType="1"/>
        </xdr:cNvSpPr>
      </xdr:nvSpPr>
      <xdr:spPr bwMode="auto">
        <a:xfrm flipH="1" flipV="1">
          <a:off x="619125" y="5505450"/>
          <a:ext cx="133350" cy="3238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32</xdr:row>
      <xdr:rowOff>0</xdr:rowOff>
    </xdr:from>
    <xdr:to>
      <xdr:col>1</xdr:col>
      <xdr:colOff>0</xdr:colOff>
      <xdr:row>34</xdr:row>
      <xdr:rowOff>9525</xdr:rowOff>
    </xdr:to>
    <xdr:sp macro="" textlink="">
      <xdr:nvSpPr>
        <xdr:cNvPr id="73" name="Line 205"/>
        <xdr:cNvSpPr>
          <a:spLocks noChangeShapeType="1"/>
        </xdr:cNvSpPr>
      </xdr:nvSpPr>
      <xdr:spPr bwMode="auto">
        <a:xfrm flipV="1">
          <a:off x="609600" y="5181600"/>
          <a:ext cx="0" cy="3333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371475</xdr:colOff>
      <xdr:row>29</xdr:row>
      <xdr:rowOff>142875</xdr:rowOff>
    </xdr:from>
    <xdr:to>
      <xdr:col>2</xdr:col>
      <xdr:colOff>9525</xdr:colOff>
      <xdr:row>32</xdr:row>
      <xdr:rowOff>9525</xdr:rowOff>
    </xdr:to>
    <xdr:sp macro="" textlink="">
      <xdr:nvSpPr>
        <xdr:cNvPr id="74" name="Line 207"/>
        <xdr:cNvSpPr>
          <a:spLocks noChangeShapeType="1"/>
        </xdr:cNvSpPr>
      </xdr:nvSpPr>
      <xdr:spPr bwMode="auto">
        <a:xfrm flipH="1">
          <a:off x="371475" y="4838700"/>
          <a:ext cx="857250" cy="3524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361950</xdr:colOff>
      <xdr:row>30</xdr:row>
      <xdr:rowOff>0</xdr:rowOff>
    </xdr:from>
    <xdr:to>
      <xdr:col>1</xdr:col>
      <xdr:colOff>142875</xdr:colOff>
      <xdr:row>32</xdr:row>
      <xdr:rowOff>0</xdr:rowOff>
    </xdr:to>
    <xdr:sp macro="" textlink="">
      <xdr:nvSpPr>
        <xdr:cNvPr id="75" name="Line 208"/>
        <xdr:cNvSpPr>
          <a:spLocks noChangeShapeType="1"/>
        </xdr:cNvSpPr>
      </xdr:nvSpPr>
      <xdr:spPr bwMode="auto">
        <a:xfrm>
          <a:off x="361950" y="4857750"/>
          <a:ext cx="390525" cy="3238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142875</xdr:colOff>
      <xdr:row>32</xdr:row>
      <xdr:rowOff>0</xdr:rowOff>
    </xdr:from>
    <xdr:to>
      <xdr:col>1</xdr:col>
      <xdr:colOff>142875</xdr:colOff>
      <xdr:row>34</xdr:row>
      <xdr:rowOff>9525</xdr:rowOff>
    </xdr:to>
    <xdr:sp macro="" textlink="">
      <xdr:nvSpPr>
        <xdr:cNvPr id="76" name="Line 209"/>
        <xdr:cNvSpPr>
          <a:spLocks noChangeShapeType="1"/>
        </xdr:cNvSpPr>
      </xdr:nvSpPr>
      <xdr:spPr bwMode="auto">
        <a:xfrm flipV="1">
          <a:off x="752475" y="5181600"/>
          <a:ext cx="0" cy="3333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38100</xdr:colOff>
      <xdr:row>33</xdr:row>
      <xdr:rowOff>9525</xdr:rowOff>
    </xdr:from>
    <xdr:to>
      <xdr:col>3</xdr:col>
      <xdr:colOff>190500</xdr:colOff>
      <xdr:row>33</xdr:row>
      <xdr:rowOff>19050</xdr:rowOff>
    </xdr:to>
    <xdr:sp macro="" textlink="">
      <xdr:nvSpPr>
        <xdr:cNvPr id="77" name="Line 211"/>
        <xdr:cNvSpPr>
          <a:spLocks noChangeShapeType="1"/>
        </xdr:cNvSpPr>
      </xdr:nvSpPr>
      <xdr:spPr bwMode="auto">
        <a:xfrm flipH="1" flipV="1">
          <a:off x="1257300" y="5353050"/>
          <a:ext cx="762000" cy="95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200025</xdr:colOff>
      <xdr:row>7</xdr:row>
      <xdr:rowOff>142875</xdr:rowOff>
    </xdr:from>
    <xdr:to>
      <xdr:col>2</xdr:col>
      <xdr:colOff>200025</xdr:colOff>
      <xdr:row>8</xdr:row>
      <xdr:rowOff>123825</xdr:rowOff>
    </xdr:to>
    <xdr:sp macro="" textlink="">
      <xdr:nvSpPr>
        <xdr:cNvPr id="78" name="Line 212"/>
        <xdr:cNvSpPr>
          <a:spLocks noChangeShapeType="1"/>
        </xdr:cNvSpPr>
      </xdr:nvSpPr>
      <xdr:spPr bwMode="auto">
        <a:xfrm>
          <a:off x="1419225" y="1276350"/>
          <a:ext cx="0" cy="1428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152400</xdr:colOff>
      <xdr:row>32</xdr:row>
      <xdr:rowOff>28575</xdr:rowOff>
    </xdr:from>
    <xdr:to>
      <xdr:col>8</xdr:col>
      <xdr:colOff>419100</xdr:colOff>
      <xdr:row>33</xdr:row>
      <xdr:rowOff>28575</xdr:rowOff>
    </xdr:to>
    <xdr:sp macro="" textlink="">
      <xdr:nvSpPr>
        <xdr:cNvPr id="79" name="Line 213"/>
        <xdr:cNvSpPr>
          <a:spLocks noChangeShapeType="1"/>
        </xdr:cNvSpPr>
      </xdr:nvSpPr>
      <xdr:spPr bwMode="auto">
        <a:xfrm flipV="1">
          <a:off x="1981200" y="5210175"/>
          <a:ext cx="3314700" cy="1619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180975</xdr:colOff>
      <xdr:row>28</xdr:row>
      <xdr:rowOff>152400</xdr:rowOff>
    </xdr:from>
    <xdr:to>
      <xdr:col>3</xdr:col>
      <xdr:colOff>180975</xdr:colOff>
      <xdr:row>30</xdr:row>
      <xdr:rowOff>9525</xdr:rowOff>
    </xdr:to>
    <xdr:sp macro="" textlink="">
      <xdr:nvSpPr>
        <xdr:cNvPr id="80" name="Line 214"/>
        <xdr:cNvSpPr>
          <a:spLocks noChangeShapeType="1"/>
        </xdr:cNvSpPr>
      </xdr:nvSpPr>
      <xdr:spPr bwMode="auto">
        <a:xfrm>
          <a:off x="2009775" y="4686300"/>
          <a:ext cx="0" cy="1809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38100</xdr:colOff>
      <xdr:row>30</xdr:row>
      <xdr:rowOff>104775</xdr:rowOff>
    </xdr:from>
    <xdr:to>
      <xdr:col>3</xdr:col>
      <xdr:colOff>9525</xdr:colOff>
      <xdr:row>30</xdr:row>
      <xdr:rowOff>114300</xdr:rowOff>
    </xdr:to>
    <xdr:sp macro="" textlink="">
      <xdr:nvSpPr>
        <xdr:cNvPr id="81" name="Line 215"/>
        <xdr:cNvSpPr>
          <a:spLocks noChangeShapeType="1"/>
        </xdr:cNvSpPr>
      </xdr:nvSpPr>
      <xdr:spPr bwMode="auto">
        <a:xfrm flipH="1">
          <a:off x="1257300" y="4962525"/>
          <a:ext cx="581025" cy="95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38100</xdr:colOff>
      <xdr:row>34</xdr:row>
      <xdr:rowOff>104775</xdr:rowOff>
    </xdr:from>
    <xdr:to>
      <xdr:col>3</xdr:col>
      <xdr:colOff>9525</xdr:colOff>
      <xdr:row>34</xdr:row>
      <xdr:rowOff>114300</xdr:rowOff>
    </xdr:to>
    <xdr:sp macro="" textlink="">
      <xdr:nvSpPr>
        <xdr:cNvPr id="82" name="Line 216"/>
        <xdr:cNvSpPr>
          <a:spLocks noChangeShapeType="1"/>
        </xdr:cNvSpPr>
      </xdr:nvSpPr>
      <xdr:spPr bwMode="auto">
        <a:xfrm flipH="1">
          <a:off x="1257300" y="5610225"/>
          <a:ext cx="581025" cy="95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381000</xdr:colOff>
      <xdr:row>28</xdr:row>
      <xdr:rowOff>0</xdr:rowOff>
    </xdr:from>
    <xdr:to>
      <xdr:col>5</xdr:col>
      <xdr:colOff>381000</xdr:colOff>
      <xdr:row>40</xdr:row>
      <xdr:rowOff>0</xdr:rowOff>
    </xdr:to>
    <xdr:sp macro="" textlink="">
      <xdr:nvSpPr>
        <xdr:cNvPr id="83" name="Line 217"/>
        <xdr:cNvSpPr>
          <a:spLocks noChangeShapeType="1"/>
        </xdr:cNvSpPr>
      </xdr:nvSpPr>
      <xdr:spPr bwMode="auto">
        <a:xfrm>
          <a:off x="3429000" y="4533900"/>
          <a:ext cx="0" cy="194310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352425</xdr:colOff>
      <xdr:row>11</xdr:row>
      <xdr:rowOff>57150</xdr:rowOff>
    </xdr:from>
    <xdr:to>
      <xdr:col>12</xdr:col>
      <xdr:colOff>28575</xdr:colOff>
      <xdr:row>13</xdr:row>
      <xdr:rowOff>66675</xdr:rowOff>
    </xdr:to>
    <xdr:sp macro="" textlink="">
      <xdr:nvSpPr>
        <xdr:cNvPr id="84" name="Rectangle 218"/>
        <xdr:cNvSpPr>
          <a:spLocks noChangeArrowheads="1"/>
        </xdr:cNvSpPr>
      </xdr:nvSpPr>
      <xdr:spPr bwMode="auto">
        <a:xfrm>
          <a:off x="6448425" y="1838325"/>
          <a:ext cx="895350" cy="3333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200025</xdr:colOff>
      <xdr:row>7</xdr:row>
      <xdr:rowOff>142875</xdr:rowOff>
    </xdr:from>
    <xdr:to>
      <xdr:col>2</xdr:col>
      <xdr:colOff>200025</xdr:colOff>
      <xdr:row>8</xdr:row>
      <xdr:rowOff>123825</xdr:rowOff>
    </xdr:to>
    <xdr:sp macro="" textlink="">
      <xdr:nvSpPr>
        <xdr:cNvPr id="85" name="Line 219"/>
        <xdr:cNvSpPr>
          <a:spLocks noChangeShapeType="1"/>
        </xdr:cNvSpPr>
      </xdr:nvSpPr>
      <xdr:spPr bwMode="auto">
        <a:xfrm>
          <a:off x="1419225" y="1276350"/>
          <a:ext cx="0" cy="1428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7"/>
  <sheetViews>
    <sheetView tabSelected="1" workbookViewId="0">
      <selection activeCell="V6" sqref="V6"/>
    </sheetView>
  </sheetViews>
  <sheetFormatPr defaultRowHeight="12.75" x14ac:dyDescent="0.2"/>
  <cols>
    <col min="1" max="1" width="12.7109375" style="1" customWidth="1"/>
    <col min="2" max="2" width="10.7109375" style="1" customWidth="1"/>
    <col min="3" max="3" width="5.7109375" style="1" customWidth="1"/>
    <col min="4" max="4" width="10.7109375" style="1" customWidth="1"/>
    <col min="5" max="6" width="9.140625" style="1"/>
    <col min="7" max="7" width="6.5703125" style="1" customWidth="1"/>
    <col min="8" max="9" width="9.140625" style="1"/>
    <col min="10" max="10" width="6.7109375" style="1" customWidth="1"/>
    <col min="11" max="16384" width="9.140625" style="1"/>
  </cols>
  <sheetData>
    <row r="1" spans="1:13" x14ac:dyDescent="0.2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2"/>
      <c r="M1" s="2"/>
    </row>
    <row r="2" spans="1:13" ht="30" x14ac:dyDescent="0.4">
      <c r="A2" s="9"/>
      <c r="B2" s="9"/>
      <c r="C2" s="9"/>
      <c r="D2" s="9"/>
      <c r="E2" s="106" t="s">
        <v>209</v>
      </c>
      <c r="F2" s="9"/>
      <c r="G2" s="9"/>
      <c r="H2" s="9"/>
      <c r="I2" s="9"/>
      <c r="J2" s="9"/>
      <c r="K2" s="9"/>
      <c r="L2" s="2"/>
      <c r="M2" s="2"/>
    </row>
    <row r="3" spans="1:13" x14ac:dyDescent="0.2">
      <c r="A3" s="9"/>
      <c r="B3" s="9" t="s">
        <v>1</v>
      </c>
      <c r="C3" s="2"/>
      <c r="D3" s="9"/>
      <c r="E3" s="11"/>
      <c r="F3" s="15"/>
      <c r="G3" s="9"/>
      <c r="H3" s="9"/>
      <c r="I3" s="9"/>
      <c r="J3" s="9"/>
      <c r="K3" s="9"/>
      <c r="L3" s="2"/>
      <c r="M3" s="2"/>
    </row>
    <row r="4" spans="1:13" x14ac:dyDescent="0.2">
      <c r="A4" s="9"/>
      <c r="B4" s="9" t="s">
        <v>1</v>
      </c>
      <c r="C4" s="9" t="s">
        <v>1</v>
      </c>
      <c r="D4" s="9"/>
      <c r="E4" s="9" t="s">
        <v>1</v>
      </c>
      <c r="F4" s="9"/>
      <c r="G4" s="9"/>
      <c r="H4" s="9"/>
      <c r="I4" s="9"/>
      <c r="J4" s="9"/>
      <c r="K4" s="9"/>
      <c r="L4" s="2"/>
      <c r="M4" s="2"/>
    </row>
    <row r="5" spans="1:13" x14ac:dyDescent="0.2">
      <c r="A5" s="9"/>
      <c r="B5" s="105" t="s">
        <v>59</v>
      </c>
      <c r="C5" s="9"/>
      <c r="D5" s="9"/>
      <c r="E5" s="11" t="s">
        <v>1</v>
      </c>
      <c r="F5" s="15"/>
      <c r="G5" s="23" t="s">
        <v>1</v>
      </c>
      <c r="H5" s="2" t="s">
        <v>1</v>
      </c>
      <c r="I5" s="104" t="s">
        <v>1</v>
      </c>
      <c r="J5" s="9"/>
      <c r="K5" s="9"/>
      <c r="L5" s="2"/>
      <c r="M5" s="2"/>
    </row>
    <row r="6" spans="1:13" ht="13.5" thickBot="1" x14ac:dyDescent="0.25">
      <c r="A6" s="9"/>
      <c r="B6" s="103" t="s">
        <v>58</v>
      </c>
      <c r="C6" s="9"/>
      <c r="D6" s="9"/>
      <c r="E6" s="102" t="s">
        <v>57</v>
      </c>
      <c r="F6" s="101"/>
      <c r="G6" s="9"/>
      <c r="H6" s="23" t="s">
        <v>56</v>
      </c>
      <c r="I6" s="9"/>
      <c r="J6" s="9"/>
      <c r="K6" s="9"/>
      <c r="L6" s="2"/>
      <c r="M6" s="2"/>
    </row>
    <row r="7" spans="1:13" ht="14.25" thickTop="1" thickBot="1" x14ac:dyDescent="0.25">
      <c r="A7" s="23" t="s">
        <v>55</v>
      </c>
      <c r="B7" s="100" t="s">
        <v>54</v>
      </c>
      <c r="C7" s="9"/>
      <c r="D7" s="9"/>
      <c r="E7" s="99" t="s">
        <v>53</v>
      </c>
      <c r="F7" s="9" t="s">
        <v>52</v>
      </c>
      <c r="G7" s="9"/>
      <c r="H7" s="98" t="s">
        <v>51</v>
      </c>
      <c r="I7" s="97" t="s">
        <v>50</v>
      </c>
      <c r="J7" s="9"/>
      <c r="K7" s="9"/>
      <c r="L7" s="2"/>
      <c r="M7" s="2"/>
    </row>
    <row r="8" spans="1:13" ht="14.25" thickTop="1" thickBot="1" x14ac:dyDescent="0.25">
      <c r="A8" s="75" t="s">
        <v>1</v>
      </c>
      <c r="B8" s="83">
        <v>50.12</v>
      </c>
      <c r="C8" s="87" t="s">
        <v>49</v>
      </c>
      <c r="D8" s="96" t="s">
        <v>48</v>
      </c>
      <c r="E8" s="88">
        <f>936/B8</f>
        <v>18.67517956903432</v>
      </c>
      <c r="F8" s="88">
        <f t="shared" ref="F8:F13" si="0">12*E8</f>
        <v>224.10215482841184</v>
      </c>
      <c r="G8" s="91"/>
      <c r="H8" s="88">
        <f>984/B8</f>
        <v>19.632881085395052</v>
      </c>
      <c r="I8" s="88">
        <f t="shared" ref="I8:I13" si="1">12*H8</f>
        <v>235.59457302474061</v>
      </c>
      <c r="J8" s="87"/>
      <c r="K8" s="9"/>
      <c r="L8" s="2"/>
      <c r="M8" s="2"/>
    </row>
    <row r="9" spans="1:13" ht="13.5" thickTop="1" x14ac:dyDescent="0.2">
      <c r="A9" s="9"/>
      <c r="B9" s="95" t="s">
        <v>47</v>
      </c>
      <c r="C9" s="9"/>
      <c r="D9" s="90" t="s">
        <v>46</v>
      </c>
      <c r="E9" s="88">
        <f>E12+E11</f>
        <v>14.00638467677574</v>
      </c>
      <c r="F9" s="88">
        <f t="shared" si="0"/>
        <v>168.07661612130889</v>
      </c>
      <c r="G9" s="91"/>
      <c r="H9" s="88">
        <f>3*H12</f>
        <v>14.724660814046288</v>
      </c>
      <c r="I9" s="88">
        <f t="shared" si="1"/>
        <v>176.69592976855546</v>
      </c>
      <c r="J9" s="87"/>
      <c r="K9" s="9"/>
      <c r="L9" s="2"/>
      <c r="M9" s="2"/>
    </row>
    <row r="10" spans="1:13" x14ac:dyDescent="0.2">
      <c r="A10" s="9"/>
      <c r="B10" s="84" t="s">
        <v>45</v>
      </c>
      <c r="C10" s="9"/>
      <c r="D10" s="90" t="s">
        <v>44</v>
      </c>
      <c r="E10" s="88">
        <f>E13*5</f>
        <v>11.671987230646451</v>
      </c>
      <c r="F10" s="88">
        <f t="shared" si="0"/>
        <v>140.06384676775741</v>
      </c>
      <c r="G10" s="91"/>
      <c r="H10" s="88">
        <f>5*H13</f>
        <v>12.270550678371908</v>
      </c>
      <c r="I10" s="88">
        <f t="shared" si="1"/>
        <v>147.24660814046291</v>
      </c>
      <c r="J10" s="87"/>
      <c r="K10" s="9"/>
      <c r="L10" s="2"/>
      <c r="M10" s="2"/>
    </row>
    <row r="11" spans="1:13" ht="13.5" thickBot="1" x14ac:dyDescent="0.25">
      <c r="A11" s="9"/>
      <c r="B11" s="84" t="s">
        <v>36</v>
      </c>
      <c r="C11" s="9"/>
      <c r="D11" s="94" t="s">
        <v>43</v>
      </c>
      <c r="E11" s="92">
        <f>E8/2</f>
        <v>9.33758978451716</v>
      </c>
      <c r="F11" s="92">
        <f t="shared" si="0"/>
        <v>112.05107741420592</v>
      </c>
      <c r="G11" s="93"/>
      <c r="H11" s="92">
        <f>H8/2</f>
        <v>9.8164405426975261</v>
      </c>
      <c r="I11" s="92">
        <f t="shared" si="1"/>
        <v>117.79728651237031</v>
      </c>
      <c r="J11" s="87"/>
      <c r="K11" s="9"/>
      <c r="L11" s="2"/>
      <c r="M11" s="2"/>
    </row>
    <row r="12" spans="1:13" ht="13.5" thickTop="1" x14ac:dyDescent="0.2">
      <c r="A12" s="9"/>
      <c r="B12" s="84" t="s">
        <v>42</v>
      </c>
      <c r="C12" s="9"/>
      <c r="D12" s="90" t="s">
        <v>41</v>
      </c>
      <c r="E12" s="88">
        <f>E8/4</f>
        <v>4.66879489225858</v>
      </c>
      <c r="F12" s="88">
        <f t="shared" si="0"/>
        <v>56.02553870710296</v>
      </c>
      <c r="G12" s="91"/>
      <c r="H12" s="88">
        <f>H11/2</f>
        <v>4.908220271348763</v>
      </c>
      <c r="I12" s="88">
        <f t="shared" si="1"/>
        <v>58.898643256185153</v>
      </c>
      <c r="J12" s="87"/>
      <c r="K12" s="9"/>
      <c r="L12" s="2"/>
      <c r="M12" s="2"/>
    </row>
    <row r="13" spans="1:13" x14ac:dyDescent="0.2">
      <c r="A13" s="9"/>
      <c r="B13" s="84" t="s">
        <v>40</v>
      </c>
      <c r="C13" s="9"/>
      <c r="D13" s="90" t="s">
        <v>39</v>
      </c>
      <c r="E13" s="88">
        <f>E8/8</f>
        <v>2.33439744612929</v>
      </c>
      <c r="F13" s="88">
        <f t="shared" si="0"/>
        <v>28.01276935355148</v>
      </c>
      <c r="G13" s="89"/>
      <c r="H13" s="88">
        <f>H12/2</f>
        <v>2.4541101356743815</v>
      </c>
      <c r="I13" s="88">
        <f t="shared" si="1"/>
        <v>29.449321628092576</v>
      </c>
      <c r="J13" s="87"/>
      <c r="K13" s="9"/>
      <c r="L13" s="2"/>
      <c r="M13" s="2"/>
    </row>
    <row r="14" spans="1:13" x14ac:dyDescent="0.2">
      <c r="A14" s="9"/>
      <c r="B14" s="84" t="s">
        <v>38</v>
      </c>
      <c r="C14" s="9"/>
      <c r="D14" s="23"/>
      <c r="E14" s="9"/>
      <c r="F14" s="9"/>
      <c r="G14" s="11" t="s">
        <v>37</v>
      </c>
      <c r="H14" s="86"/>
      <c r="I14" s="85"/>
      <c r="J14" s="9"/>
      <c r="K14" s="9"/>
      <c r="L14" s="2"/>
      <c r="M14" s="2"/>
    </row>
    <row r="15" spans="1:13" ht="13.5" thickBot="1" x14ac:dyDescent="0.25">
      <c r="A15" s="23" t="s">
        <v>36</v>
      </c>
      <c r="B15" s="84" t="s">
        <v>35</v>
      </c>
      <c r="C15" s="9"/>
      <c r="D15" s="23"/>
      <c r="E15" s="9"/>
      <c r="F15" s="9"/>
      <c r="G15" s="76" t="s">
        <v>34</v>
      </c>
      <c r="H15" s="75">
        <f>0.1*H8</f>
        <v>1.9632881085395053</v>
      </c>
      <c r="I15" s="74">
        <f t="shared" ref="I15:I20" si="2">12*H15</f>
        <v>23.559457302474065</v>
      </c>
      <c r="J15" s="9"/>
      <c r="K15" s="9"/>
      <c r="L15" s="2"/>
      <c r="M15" s="2"/>
    </row>
    <row r="16" spans="1:13" ht="14.25" thickTop="1" thickBot="1" x14ac:dyDescent="0.25">
      <c r="A16" s="9"/>
      <c r="B16" s="83">
        <v>0.89</v>
      </c>
      <c r="C16" s="9"/>
      <c r="D16" s="9"/>
      <c r="E16" s="9" t="s">
        <v>1</v>
      </c>
      <c r="F16" s="9"/>
      <c r="G16" s="76" t="s">
        <v>33</v>
      </c>
      <c r="H16" s="81">
        <f>0.15*H8</f>
        <v>2.9449321628092577</v>
      </c>
      <c r="I16" s="80">
        <f t="shared" si="2"/>
        <v>35.339185953711095</v>
      </c>
      <c r="J16" s="9"/>
      <c r="K16" s="9"/>
      <c r="L16" s="2"/>
      <c r="M16" s="2"/>
    </row>
    <row r="17" spans="1:13" ht="14.25" thickTop="1" thickBot="1" x14ac:dyDescent="0.25">
      <c r="A17" s="9"/>
      <c r="B17" s="82"/>
      <c r="C17" s="9"/>
      <c r="D17" s="9"/>
      <c r="E17" s="9"/>
      <c r="F17" s="9"/>
      <c r="G17" s="76" t="s">
        <v>32</v>
      </c>
      <c r="H17" s="81">
        <f>0.2*H8</f>
        <v>3.9265762170790106</v>
      </c>
      <c r="I17" s="80">
        <f t="shared" si="2"/>
        <v>47.118914604948131</v>
      </c>
      <c r="J17" s="9"/>
      <c r="K17" s="9"/>
      <c r="L17" s="2"/>
      <c r="M17" s="2"/>
    </row>
    <row r="18" spans="1:13" ht="14.25" thickTop="1" thickBot="1" x14ac:dyDescent="0.25">
      <c r="A18" s="79" t="s">
        <v>31</v>
      </c>
      <c r="B18" s="78"/>
      <c r="C18" s="77"/>
      <c r="D18" s="9"/>
      <c r="E18" s="9"/>
      <c r="F18" s="9"/>
      <c r="G18" s="76" t="s">
        <v>30</v>
      </c>
      <c r="H18" s="75">
        <f>0.3*H8</f>
        <v>5.8898643256185155</v>
      </c>
      <c r="I18" s="74">
        <f t="shared" si="2"/>
        <v>70.678371907422189</v>
      </c>
      <c r="J18" s="9"/>
      <c r="K18" s="9"/>
      <c r="L18" s="2"/>
      <c r="M18" s="2"/>
    </row>
    <row r="19" spans="1:13" ht="14.25" thickTop="1" thickBot="1" x14ac:dyDescent="0.25">
      <c r="A19" s="79" t="s">
        <v>29</v>
      </c>
      <c r="B19" s="78"/>
      <c r="C19" s="77"/>
      <c r="D19" s="9"/>
      <c r="E19" s="9"/>
      <c r="F19" s="9"/>
      <c r="G19" s="76" t="s">
        <v>28</v>
      </c>
      <c r="H19" s="75">
        <f>0.4*H8</f>
        <v>7.8531524341580212</v>
      </c>
      <c r="I19" s="74">
        <f t="shared" si="2"/>
        <v>94.237829209896262</v>
      </c>
      <c r="J19" s="9"/>
      <c r="K19" s="9"/>
      <c r="L19" s="2"/>
      <c r="M19" s="2"/>
    </row>
    <row r="20" spans="1:13" ht="14.25" thickTop="1" thickBot="1" x14ac:dyDescent="0.25">
      <c r="A20" s="73" t="s">
        <v>1</v>
      </c>
      <c r="B20" s="58"/>
      <c r="C20" s="72"/>
      <c r="D20" s="9"/>
      <c r="E20" s="9"/>
      <c r="F20" s="9"/>
      <c r="G20" s="71" t="s">
        <v>27</v>
      </c>
      <c r="H20" s="70">
        <f>0.6*H8</f>
        <v>11.779728651237031</v>
      </c>
      <c r="I20" s="69">
        <f t="shared" si="2"/>
        <v>141.35674381484438</v>
      </c>
      <c r="J20" s="9"/>
      <c r="K20" s="9"/>
      <c r="L20" s="2"/>
      <c r="M20" s="2"/>
    </row>
    <row r="21" spans="1:13" ht="14.25" thickTop="1" thickBot="1" x14ac:dyDescent="0.25">
      <c r="A21" s="59" t="s">
        <v>26</v>
      </c>
      <c r="B21" s="58"/>
      <c r="C21" s="57" t="s">
        <v>25</v>
      </c>
      <c r="D21" s="9"/>
      <c r="E21" s="9"/>
      <c r="F21" s="9"/>
      <c r="G21" s="68" t="s">
        <v>1</v>
      </c>
      <c r="H21" s="67" t="s">
        <v>1</v>
      </c>
      <c r="I21" s="9"/>
      <c r="J21" s="9"/>
      <c r="K21" s="9"/>
      <c r="L21" s="2"/>
      <c r="M21" s="2"/>
    </row>
    <row r="22" spans="1:13" ht="13.5" thickTop="1" x14ac:dyDescent="0.2">
      <c r="A22" s="66" t="s">
        <v>20</v>
      </c>
      <c r="B22" s="65"/>
      <c r="C22" s="64" t="s">
        <v>24</v>
      </c>
      <c r="D22" s="9" t="s">
        <v>1</v>
      </c>
      <c r="E22" s="21" t="s">
        <v>1</v>
      </c>
      <c r="F22" s="63"/>
      <c r="G22" s="62" t="s">
        <v>23</v>
      </c>
      <c r="H22" s="61"/>
      <c r="I22" s="61"/>
      <c r="J22" s="61"/>
      <c r="K22" s="60"/>
      <c r="L22" s="2"/>
      <c r="M22" s="2"/>
    </row>
    <row r="23" spans="1:13" ht="13.5" thickBot="1" x14ac:dyDescent="0.25">
      <c r="A23" s="59" t="s">
        <v>20</v>
      </c>
      <c r="B23" s="58"/>
      <c r="C23" s="57" t="s">
        <v>22</v>
      </c>
      <c r="D23" s="15"/>
      <c r="E23" s="21" t="s">
        <v>1</v>
      </c>
      <c r="F23" s="15"/>
      <c r="G23" s="56" t="s">
        <v>21</v>
      </c>
      <c r="H23" s="55"/>
      <c r="I23" s="55"/>
      <c r="J23" s="55"/>
      <c r="K23" s="54"/>
      <c r="L23" s="2"/>
      <c r="M23" s="2"/>
    </row>
    <row r="24" spans="1:13" ht="14.25" thickTop="1" thickBot="1" x14ac:dyDescent="0.25">
      <c r="A24" s="53" t="s">
        <v>20</v>
      </c>
      <c r="B24" s="52"/>
      <c r="C24" s="51" t="s">
        <v>19</v>
      </c>
      <c r="D24" s="50" t="s">
        <v>1</v>
      </c>
      <c r="E24" s="4"/>
      <c r="F24" s="3"/>
      <c r="G24" s="2"/>
      <c r="H24" s="9"/>
      <c r="I24" s="9"/>
      <c r="J24" s="9"/>
      <c r="K24" s="9"/>
      <c r="L24" s="2"/>
      <c r="M24" s="2"/>
    </row>
    <row r="25" spans="1:13" ht="13.5" thickTop="1" x14ac:dyDescent="0.2">
      <c r="A25" s="9"/>
      <c r="B25" s="9"/>
      <c r="C25" s="15"/>
      <c r="D25" s="15"/>
      <c r="E25" s="21" t="s">
        <v>1</v>
      </c>
      <c r="F25" s="15"/>
      <c r="G25" s="9"/>
      <c r="H25" s="23" t="s">
        <v>18</v>
      </c>
      <c r="I25" s="9"/>
      <c r="J25" s="9"/>
      <c r="K25" s="23"/>
      <c r="L25" s="2"/>
      <c r="M25" s="2"/>
    </row>
    <row r="26" spans="1:13" x14ac:dyDescent="0.2">
      <c r="A26" s="42" t="s">
        <v>17</v>
      </c>
      <c r="B26" s="9"/>
      <c r="C26" s="15"/>
      <c r="D26" s="15"/>
      <c r="E26" s="21"/>
      <c r="F26" s="17" t="s">
        <v>1</v>
      </c>
      <c r="G26" s="9" t="s">
        <v>1</v>
      </c>
      <c r="H26" s="49">
        <f>B8</f>
        <v>50.12</v>
      </c>
      <c r="I26" s="23" t="s">
        <v>16</v>
      </c>
      <c r="J26" s="9"/>
      <c r="K26" s="9"/>
      <c r="L26" s="2"/>
      <c r="M26" s="2"/>
    </row>
    <row r="27" spans="1:13" x14ac:dyDescent="0.2">
      <c r="A27" s="42" t="s">
        <v>15</v>
      </c>
      <c r="B27" s="9"/>
      <c r="C27" s="15"/>
      <c r="D27" s="15"/>
      <c r="E27" s="48" t="s">
        <v>4</v>
      </c>
      <c r="F27" s="43">
        <f>I17</f>
        <v>47.118914604948131</v>
      </c>
      <c r="G27" s="47" t="s">
        <v>3</v>
      </c>
      <c r="H27" s="9"/>
      <c r="I27" s="9"/>
      <c r="J27" s="9"/>
      <c r="K27" s="9"/>
      <c r="L27" s="2"/>
      <c r="M27" s="2"/>
    </row>
    <row r="28" spans="1:13" x14ac:dyDescent="0.2">
      <c r="A28" s="42"/>
      <c r="B28" s="9"/>
      <c r="C28" s="15"/>
      <c r="D28" s="2"/>
      <c r="E28" s="46">
        <f>F11</f>
        <v>112.05107741420592</v>
      </c>
      <c r="F28" s="43" t="s">
        <v>1</v>
      </c>
      <c r="G28" s="45" t="s">
        <v>1</v>
      </c>
      <c r="H28" s="2"/>
      <c r="I28" s="9"/>
      <c r="J28" s="9"/>
      <c r="K28" s="9"/>
      <c r="L28" s="2"/>
      <c r="M28" s="2"/>
    </row>
    <row r="29" spans="1:13" x14ac:dyDescent="0.2">
      <c r="A29" s="42"/>
      <c r="B29" s="9"/>
      <c r="C29" s="15"/>
      <c r="D29" s="15"/>
      <c r="E29" s="21"/>
      <c r="F29" s="44" t="s">
        <v>1</v>
      </c>
      <c r="H29" s="2"/>
      <c r="I29" s="9"/>
      <c r="J29" s="9"/>
      <c r="K29" s="9"/>
      <c r="L29" s="2"/>
      <c r="M29" s="2"/>
    </row>
    <row r="30" spans="1:13" x14ac:dyDescent="0.2">
      <c r="A30" s="42" t="s">
        <v>1</v>
      </c>
      <c r="B30" s="9"/>
      <c r="C30" s="26" t="s">
        <v>1</v>
      </c>
      <c r="D30" s="15"/>
      <c r="E30" s="21"/>
      <c r="F30" s="43" t="s">
        <v>1</v>
      </c>
      <c r="G30" s="23" t="s">
        <v>1</v>
      </c>
      <c r="H30" s="2"/>
      <c r="I30" s="9"/>
      <c r="J30" s="9"/>
      <c r="K30" s="9"/>
      <c r="L30" s="2"/>
      <c r="M30" s="2"/>
    </row>
    <row r="31" spans="1:13" x14ac:dyDescent="0.2">
      <c r="A31" s="42" t="s">
        <v>1</v>
      </c>
      <c r="B31" s="9"/>
      <c r="C31" s="23" t="s">
        <v>1</v>
      </c>
      <c r="D31" s="15"/>
      <c r="E31" s="21"/>
      <c r="F31" s="15"/>
      <c r="G31" s="9"/>
      <c r="H31" s="2"/>
      <c r="I31" s="9"/>
      <c r="J31" s="9"/>
      <c r="K31" s="9"/>
      <c r="L31" s="2"/>
      <c r="M31" s="2"/>
    </row>
    <row r="32" spans="1:13" x14ac:dyDescent="0.2">
      <c r="A32" s="9" t="s">
        <v>1</v>
      </c>
      <c r="B32" s="9"/>
      <c r="C32" s="15"/>
      <c r="D32" s="41" t="s">
        <v>1</v>
      </c>
      <c r="E32" s="21"/>
      <c r="F32" s="15"/>
      <c r="G32" s="9"/>
      <c r="H32" s="2"/>
      <c r="I32" s="40" t="s">
        <v>14</v>
      </c>
      <c r="J32" s="9"/>
      <c r="K32" s="9"/>
      <c r="L32" s="2"/>
      <c r="M32" s="2"/>
    </row>
    <row r="33" spans="1:13" x14ac:dyDescent="0.2">
      <c r="A33" s="9" t="s">
        <v>1</v>
      </c>
      <c r="B33" s="2"/>
      <c r="C33" s="15"/>
      <c r="D33" s="11" t="s">
        <v>1</v>
      </c>
      <c r="E33" s="21"/>
      <c r="F33" s="15"/>
      <c r="G33" s="23" t="s">
        <v>1</v>
      </c>
      <c r="H33" s="2"/>
      <c r="I33" s="23" t="s">
        <v>13</v>
      </c>
      <c r="J33" s="9"/>
      <c r="K33" s="9"/>
      <c r="L33" s="2"/>
      <c r="M33" s="2"/>
    </row>
    <row r="34" spans="1:13" x14ac:dyDescent="0.2">
      <c r="A34" s="9" t="s">
        <v>1</v>
      </c>
      <c r="B34" s="23" t="s">
        <v>1</v>
      </c>
      <c r="C34" s="15"/>
      <c r="D34" s="11" t="s">
        <v>1</v>
      </c>
      <c r="E34" s="21"/>
      <c r="F34" s="39" t="s">
        <v>12</v>
      </c>
      <c r="G34" s="9"/>
      <c r="H34" s="23" t="s">
        <v>1</v>
      </c>
      <c r="I34" s="9"/>
      <c r="J34" s="9"/>
      <c r="K34" s="15"/>
      <c r="L34" s="2"/>
      <c r="M34" s="2"/>
    </row>
    <row r="35" spans="1:13" ht="4.3499999999999996" customHeight="1" thickBot="1" x14ac:dyDescent="0.25">
      <c r="A35" s="15"/>
      <c r="E35" s="38"/>
      <c r="F35" s="37"/>
      <c r="G35" s="37"/>
      <c r="H35" s="37"/>
      <c r="I35" s="15"/>
      <c r="J35" s="15"/>
      <c r="K35" s="15"/>
      <c r="L35" s="2"/>
      <c r="M35" s="2"/>
    </row>
    <row r="36" spans="1:13" ht="7.35" customHeight="1" thickBot="1" x14ac:dyDescent="0.25">
      <c r="E36" s="36"/>
      <c r="F36" s="35"/>
      <c r="G36" s="34"/>
      <c r="H36" s="34"/>
      <c r="I36" s="33"/>
      <c r="J36" s="3"/>
      <c r="K36" s="3"/>
      <c r="L36" s="2"/>
      <c r="M36" s="2"/>
    </row>
    <row r="37" spans="1:13" ht="4.5" customHeight="1" x14ac:dyDescent="0.2">
      <c r="A37" s="9"/>
      <c r="B37" s="9"/>
      <c r="C37" s="15"/>
      <c r="D37" s="15"/>
      <c r="E37" s="21"/>
      <c r="F37" s="32"/>
      <c r="G37" s="31"/>
      <c r="H37" s="31"/>
      <c r="I37" s="9"/>
      <c r="J37" s="9"/>
      <c r="K37" s="9"/>
      <c r="L37" s="2"/>
      <c r="M37" s="2"/>
    </row>
    <row r="38" spans="1:13" x14ac:dyDescent="0.2">
      <c r="A38" s="9"/>
      <c r="B38" s="26" t="s">
        <v>1</v>
      </c>
      <c r="C38" s="30"/>
      <c r="D38" s="29" t="s">
        <v>1</v>
      </c>
      <c r="E38" s="21"/>
      <c r="F38" s="15"/>
      <c r="G38" s="28">
        <f>I12*B16</f>
        <v>52.419792498004789</v>
      </c>
      <c r="H38" s="23" t="s">
        <v>11</v>
      </c>
      <c r="I38" s="27" t="s">
        <v>1</v>
      </c>
      <c r="J38" s="26" t="s">
        <v>10</v>
      </c>
      <c r="K38" s="15"/>
      <c r="L38" s="2"/>
      <c r="M38" s="2"/>
    </row>
    <row r="39" spans="1:13" x14ac:dyDescent="0.2">
      <c r="A39" s="9"/>
      <c r="B39" s="23" t="s">
        <v>1</v>
      </c>
      <c r="C39" s="15"/>
      <c r="D39" s="25" t="s">
        <v>1</v>
      </c>
      <c r="E39" s="21"/>
      <c r="F39" s="24" t="s">
        <v>1</v>
      </c>
      <c r="G39" s="9"/>
      <c r="H39" s="2"/>
      <c r="I39" s="11" t="s">
        <v>9</v>
      </c>
      <c r="M39" s="2"/>
    </row>
    <row r="40" spans="1:13" x14ac:dyDescent="0.2">
      <c r="A40" s="9"/>
      <c r="B40" s="9"/>
      <c r="C40" s="15"/>
      <c r="D40" s="15"/>
      <c r="E40" s="21"/>
      <c r="F40" s="15"/>
      <c r="G40" s="9"/>
      <c r="H40" s="2"/>
      <c r="I40" s="11" t="s">
        <v>8</v>
      </c>
      <c r="J40" s="9"/>
      <c r="K40" s="9"/>
      <c r="L40" s="2"/>
      <c r="M40" s="2"/>
    </row>
    <row r="41" spans="1:13" x14ac:dyDescent="0.2">
      <c r="A41" s="9"/>
      <c r="B41" s="9"/>
      <c r="C41" s="11" t="s">
        <v>1</v>
      </c>
      <c r="D41" s="15"/>
      <c r="E41" s="21"/>
      <c r="F41" s="15"/>
      <c r="G41" s="9"/>
      <c r="H41" s="2"/>
      <c r="I41" s="12">
        <f>G38</f>
        <v>52.419792498004789</v>
      </c>
      <c r="J41" s="23" t="s">
        <v>7</v>
      </c>
      <c r="K41" s="23" t="s">
        <v>6</v>
      </c>
      <c r="L41" s="2"/>
      <c r="M41" s="2"/>
    </row>
    <row r="42" spans="1:13" x14ac:dyDescent="0.2">
      <c r="A42" s="9"/>
      <c r="B42" s="22"/>
      <c r="C42" s="12"/>
      <c r="D42" s="15" t="s">
        <v>1</v>
      </c>
      <c r="E42" s="21"/>
      <c r="F42" s="20"/>
      <c r="G42" s="9"/>
      <c r="H42" s="2"/>
      <c r="I42" s="12">
        <f>G38*0.16</f>
        <v>8.3871667996807666</v>
      </c>
      <c r="J42" s="11" t="s">
        <v>5</v>
      </c>
      <c r="K42" s="9"/>
      <c r="L42" s="2"/>
      <c r="M42" s="2"/>
    </row>
    <row r="43" spans="1:13" ht="12" customHeight="1" x14ac:dyDescent="0.2">
      <c r="A43" s="9"/>
      <c r="B43" s="19"/>
      <c r="C43" s="9" t="s">
        <v>1</v>
      </c>
      <c r="D43" s="1" t="s">
        <v>1</v>
      </c>
      <c r="E43" s="18" t="s">
        <v>4</v>
      </c>
      <c r="F43" s="17">
        <f>I17</f>
        <v>47.118914604948131</v>
      </c>
      <c r="G43" s="16" t="s">
        <v>3</v>
      </c>
      <c r="H43" s="2"/>
      <c r="I43" s="11" t="s">
        <v>2</v>
      </c>
      <c r="J43" s="15"/>
      <c r="K43" s="9"/>
      <c r="L43" s="2"/>
      <c r="M43" s="2"/>
    </row>
    <row r="44" spans="1:13" x14ac:dyDescent="0.2">
      <c r="A44" s="2"/>
      <c r="B44" s="2"/>
      <c r="C44" s="2"/>
      <c r="D44" s="2"/>
      <c r="E44" s="14">
        <f>F11</f>
        <v>112.05107741420592</v>
      </c>
      <c r="F44" s="13"/>
      <c r="G44" s="6" t="s">
        <v>1</v>
      </c>
      <c r="H44" s="2"/>
      <c r="I44" s="12"/>
      <c r="J44" s="11" t="s">
        <v>1</v>
      </c>
      <c r="K44" s="2"/>
      <c r="L44" s="2"/>
      <c r="M44" s="2"/>
    </row>
    <row r="45" spans="1:13" x14ac:dyDescent="0.2">
      <c r="A45" s="2"/>
      <c r="B45" s="2"/>
      <c r="C45" s="2"/>
      <c r="D45" s="2"/>
      <c r="E45" s="4"/>
      <c r="F45" s="10" t="s">
        <v>1</v>
      </c>
      <c r="G45" s="6"/>
      <c r="H45" s="2"/>
      <c r="I45" s="9"/>
      <c r="J45" s="8" t="s">
        <v>1</v>
      </c>
      <c r="K45" s="2"/>
      <c r="L45" s="2"/>
      <c r="M45" s="2"/>
    </row>
    <row r="46" spans="1:13" x14ac:dyDescent="0.2">
      <c r="A46" s="2"/>
      <c r="B46" s="2"/>
      <c r="C46" s="2"/>
      <c r="D46" s="2"/>
      <c r="E46" s="4"/>
      <c r="F46" s="7" t="s">
        <v>1</v>
      </c>
      <c r="G46" s="6" t="s">
        <v>1</v>
      </c>
      <c r="H46" s="2"/>
      <c r="I46" s="2"/>
      <c r="J46" s="2"/>
      <c r="K46" s="2"/>
      <c r="L46" s="2"/>
      <c r="M46" s="2"/>
    </row>
    <row r="47" spans="1:13" x14ac:dyDescent="0.2">
      <c r="A47" s="2"/>
      <c r="B47" s="2"/>
      <c r="C47" s="2"/>
      <c r="D47" s="2"/>
      <c r="E47" s="4"/>
      <c r="F47" s="3"/>
      <c r="G47" s="2"/>
      <c r="H47" s="2"/>
      <c r="I47" s="2"/>
      <c r="J47" s="2"/>
      <c r="K47" s="2"/>
      <c r="L47" s="2"/>
      <c r="M47" s="2"/>
    </row>
    <row r="48" spans="1:13" x14ac:dyDescent="0.2">
      <c r="A48" s="2"/>
      <c r="B48" s="2"/>
      <c r="C48" s="2"/>
      <c r="D48" s="2"/>
      <c r="E48" s="4"/>
      <c r="F48" s="3"/>
      <c r="G48" s="2"/>
      <c r="H48" s="2"/>
      <c r="I48" s="5" t="s">
        <v>0</v>
      </c>
      <c r="J48" s="2"/>
      <c r="K48" s="2"/>
      <c r="L48" s="2"/>
      <c r="M48" s="2"/>
    </row>
    <row r="49" spans="1:13" x14ac:dyDescent="0.2">
      <c r="A49" s="2"/>
      <c r="B49" s="2"/>
      <c r="C49" s="2"/>
      <c r="D49" s="2"/>
      <c r="E49" s="4"/>
      <c r="F49" s="3"/>
      <c r="G49" s="2"/>
      <c r="H49" s="2"/>
      <c r="I49" s="2"/>
      <c r="J49" s="2"/>
      <c r="K49" s="2"/>
      <c r="L49" s="2"/>
      <c r="M49" s="2"/>
    </row>
    <row r="50" spans="1:13" x14ac:dyDescent="0.2">
      <c r="A50" s="2"/>
      <c r="B50" s="2"/>
      <c r="C50" s="2"/>
      <c r="D50" s="2"/>
      <c r="E50" s="4"/>
      <c r="F50" s="3"/>
      <c r="G50" s="2"/>
      <c r="H50" s="2"/>
      <c r="I50" s="2"/>
      <c r="J50" s="2"/>
      <c r="K50" s="2"/>
      <c r="L50" s="2"/>
      <c r="M50" s="2"/>
    </row>
    <row r="51" spans="1:13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</row>
    <row r="52" spans="1:13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</row>
    <row r="53" spans="1:13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</row>
    <row r="54" spans="1:13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</row>
    <row r="55" spans="1:13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</row>
    <row r="56" spans="1:13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</row>
    <row r="57" spans="1:13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</row>
    <row r="58" spans="1:13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</row>
    <row r="59" spans="1:13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</row>
    <row r="60" spans="1:13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</row>
    <row r="61" spans="1:13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</row>
    <row r="62" spans="1:13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</row>
    <row r="63" spans="1:13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</row>
    <row r="64" spans="1:13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</row>
    <row r="65" spans="1:13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</row>
    <row r="66" spans="1:13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</row>
    <row r="67" spans="1:13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</row>
    <row r="68" spans="1:13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</row>
    <row r="69" spans="1:13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</row>
    <row r="70" spans="1:13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</row>
    <row r="71" spans="1:13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</row>
    <row r="72" spans="1:13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</row>
    <row r="73" spans="1:13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</row>
    <row r="74" spans="1:13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</row>
    <row r="75" spans="1:13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</row>
    <row r="76" spans="1:13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</row>
    <row r="77" spans="1:13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</row>
    <row r="78" spans="1:13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</row>
    <row r="79" spans="1:13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</row>
    <row r="80" spans="1:13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</row>
    <row r="81" spans="1:13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</row>
    <row r="82" spans="1:13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</row>
    <row r="83" spans="1:13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</row>
    <row r="84" spans="1:13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</row>
    <row r="85" spans="1:13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</row>
    <row r="86" spans="1:13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</row>
    <row r="87" spans="1:13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</row>
  </sheetData>
  <printOptions horizontalCentered="1"/>
  <pageMargins left="0.25" right="0.25" top="1" bottom="1" header="0.5" footer="0.5"/>
  <pageSetup scale="90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7"/>
  <sheetViews>
    <sheetView workbookViewId="0">
      <selection activeCell="O18" sqref="O18"/>
    </sheetView>
  </sheetViews>
  <sheetFormatPr defaultRowHeight="12.75" x14ac:dyDescent="0.2"/>
  <cols>
    <col min="1" max="1" width="12.7109375" style="1" customWidth="1"/>
    <col min="2" max="2" width="10.7109375" style="1" customWidth="1"/>
    <col min="3" max="3" width="5.7109375" style="1" customWidth="1"/>
    <col min="4" max="4" width="10.7109375" style="1" customWidth="1"/>
    <col min="5" max="6" width="9.140625" style="1"/>
    <col min="7" max="7" width="6.5703125" style="1" customWidth="1"/>
    <col min="8" max="9" width="9.140625" style="1"/>
    <col min="10" max="10" width="6.7109375" style="1" customWidth="1"/>
    <col min="11" max="16384" width="9.140625" style="1"/>
  </cols>
  <sheetData>
    <row r="1" spans="1:13" x14ac:dyDescent="0.2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2"/>
      <c r="M1" s="2"/>
    </row>
    <row r="2" spans="1:13" ht="30" x14ac:dyDescent="0.4">
      <c r="A2" s="9"/>
      <c r="B2" s="9"/>
      <c r="C2" s="9"/>
      <c r="D2" s="9"/>
      <c r="E2" s="106" t="s">
        <v>210</v>
      </c>
      <c r="F2" s="9"/>
      <c r="G2" s="9"/>
      <c r="H2" s="9"/>
      <c r="I2" s="9"/>
      <c r="J2" s="9"/>
      <c r="K2" s="9"/>
      <c r="L2" s="2"/>
      <c r="M2" s="2"/>
    </row>
    <row r="3" spans="1:13" x14ac:dyDescent="0.2">
      <c r="A3" s="9"/>
      <c r="B3" s="9" t="s">
        <v>1</v>
      </c>
      <c r="C3" s="2"/>
      <c r="D3" s="9"/>
      <c r="E3" s="11"/>
      <c r="F3" s="15"/>
      <c r="G3" s="9"/>
      <c r="H3" s="9"/>
      <c r="I3" s="9"/>
      <c r="J3" s="9"/>
      <c r="K3" s="9"/>
      <c r="L3" s="2"/>
      <c r="M3" s="2"/>
    </row>
    <row r="4" spans="1:13" x14ac:dyDescent="0.2">
      <c r="A4" s="9"/>
      <c r="B4" s="9" t="s">
        <v>1</v>
      </c>
      <c r="C4" s="9" t="s">
        <v>1</v>
      </c>
      <c r="D4" s="9"/>
      <c r="E4" s="9" t="s">
        <v>1</v>
      </c>
      <c r="F4" s="9"/>
      <c r="G4" s="9"/>
      <c r="H4" s="9"/>
      <c r="I4" s="9"/>
      <c r="J4" s="9"/>
      <c r="K4" s="9"/>
      <c r="L4" s="2"/>
      <c r="M4" s="2"/>
    </row>
    <row r="5" spans="1:13" x14ac:dyDescent="0.2">
      <c r="A5" s="9"/>
      <c r="B5" s="105" t="s">
        <v>59</v>
      </c>
      <c r="C5" s="9"/>
      <c r="D5" s="9"/>
      <c r="E5" s="11" t="s">
        <v>1</v>
      </c>
      <c r="F5" s="15"/>
      <c r="G5" s="23" t="s">
        <v>1</v>
      </c>
      <c r="H5" s="2" t="s">
        <v>1</v>
      </c>
      <c r="I5" s="104" t="s">
        <v>1</v>
      </c>
      <c r="J5" s="9"/>
      <c r="K5" s="9"/>
      <c r="L5" s="2"/>
      <c r="M5" s="2"/>
    </row>
    <row r="6" spans="1:13" ht="13.5" thickBot="1" x14ac:dyDescent="0.25">
      <c r="A6" s="9"/>
      <c r="B6" s="103" t="s">
        <v>58</v>
      </c>
      <c r="C6" s="9"/>
      <c r="D6" s="9"/>
      <c r="E6" s="102" t="s">
        <v>57</v>
      </c>
      <c r="F6" s="101"/>
      <c r="G6" s="9"/>
      <c r="H6" s="23" t="s">
        <v>56</v>
      </c>
      <c r="I6" s="9"/>
      <c r="J6" s="9"/>
      <c r="K6" s="9"/>
      <c r="L6" s="2"/>
      <c r="M6" s="2"/>
    </row>
    <row r="7" spans="1:13" ht="14.25" thickTop="1" thickBot="1" x14ac:dyDescent="0.25">
      <c r="A7" s="23" t="s">
        <v>55</v>
      </c>
      <c r="B7" s="100" t="s">
        <v>54</v>
      </c>
      <c r="C7" s="9"/>
      <c r="D7" s="9"/>
      <c r="E7" s="99" t="s">
        <v>53</v>
      </c>
      <c r="F7" s="9" t="s">
        <v>52</v>
      </c>
      <c r="G7" s="9"/>
      <c r="H7" s="98" t="s">
        <v>51</v>
      </c>
      <c r="I7" s="97" t="s">
        <v>50</v>
      </c>
      <c r="J7" s="9"/>
      <c r="K7" s="9"/>
      <c r="L7" s="2"/>
      <c r="M7" s="2"/>
    </row>
    <row r="8" spans="1:13" ht="14.25" thickTop="1" thickBot="1" x14ac:dyDescent="0.25">
      <c r="A8" s="75" t="s">
        <v>1</v>
      </c>
      <c r="B8" s="83">
        <v>29.6</v>
      </c>
      <c r="C8" s="87" t="s">
        <v>49</v>
      </c>
      <c r="D8" s="96" t="s">
        <v>48</v>
      </c>
      <c r="E8" s="88">
        <f>936/B8</f>
        <v>31.621621621621621</v>
      </c>
      <c r="F8" s="88">
        <f t="shared" ref="F8:F13" si="0">12*E8</f>
        <v>379.45945945945948</v>
      </c>
      <c r="G8" s="91"/>
      <c r="H8" s="88">
        <f>984/B8</f>
        <v>33.243243243243242</v>
      </c>
      <c r="I8" s="88">
        <f t="shared" ref="I8:I13" si="1">12*H8</f>
        <v>398.91891891891891</v>
      </c>
      <c r="J8" s="87"/>
      <c r="K8" s="9"/>
      <c r="L8" s="2"/>
      <c r="M8" s="2"/>
    </row>
    <row r="9" spans="1:13" ht="13.5" thickTop="1" x14ac:dyDescent="0.2">
      <c r="A9" s="9"/>
      <c r="B9" s="95" t="s">
        <v>47</v>
      </c>
      <c r="C9" s="9"/>
      <c r="D9" s="90" t="s">
        <v>46</v>
      </c>
      <c r="E9" s="88">
        <f>E12+E11</f>
        <v>23.716216216216218</v>
      </c>
      <c r="F9" s="88">
        <f t="shared" si="0"/>
        <v>284.59459459459458</v>
      </c>
      <c r="G9" s="91"/>
      <c r="H9" s="88">
        <f>3*H12</f>
        <v>24.932432432432432</v>
      </c>
      <c r="I9" s="88">
        <f t="shared" si="1"/>
        <v>299.18918918918916</v>
      </c>
      <c r="J9" s="87"/>
      <c r="K9" s="9"/>
      <c r="L9" s="2"/>
      <c r="M9" s="2"/>
    </row>
    <row r="10" spans="1:13" x14ac:dyDescent="0.2">
      <c r="A10" s="9"/>
      <c r="B10" s="84" t="s">
        <v>45</v>
      </c>
      <c r="C10" s="9"/>
      <c r="D10" s="90" t="s">
        <v>44</v>
      </c>
      <c r="E10" s="88">
        <f>E13*5</f>
        <v>19.763513513513512</v>
      </c>
      <c r="F10" s="88">
        <f t="shared" si="0"/>
        <v>237.16216216216213</v>
      </c>
      <c r="G10" s="91"/>
      <c r="H10" s="88">
        <f>5*H13</f>
        <v>20.777027027027025</v>
      </c>
      <c r="I10" s="88">
        <f t="shared" si="1"/>
        <v>249.32432432432429</v>
      </c>
      <c r="J10" s="87"/>
      <c r="K10" s="9"/>
      <c r="L10" s="2"/>
      <c r="M10" s="2"/>
    </row>
    <row r="11" spans="1:13" ht="13.5" thickBot="1" x14ac:dyDescent="0.25">
      <c r="A11" s="9"/>
      <c r="B11" s="84" t="s">
        <v>36</v>
      </c>
      <c r="C11" s="9"/>
      <c r="D11" s="94" t="s">
        <v>43</v>
      </c>
      <c r="E11" s="92">
        <f>E8/2</f>
        <v>15.810810810810811</v>
      </c>
      <c r="F11" s="92">
        <f t="shared" si="0"/>
        <v>189.72972972972974</v>
      </c>
      <c r="G11" s="93"/>
      <c r="H11" s="92">
        <f>H8/2</f>
        <v>16.621621621621621</v>
      </c>
      <c r="I11" s="92">
        <f t="shared" si="1"/>
        <v>199.45945945945945</v>
      </c>
      <c r="J11" s="87"/>
      <c r="K11" s="9"/>
      <c r="L11" s="2"/>
      <c r="M11" s="2"/>
    </row>
    <row r="12" spans="1:13" ht="13.5" thickTop="1" x14ac:dyDescent="0.2">
      <c r="A12" s="9"/>
      <c r="B12" s="84" t="s">
        <v>42</v>
      </c>
      <c r="C12" s="9"/>
      <c r="D12" s="90" t="s">
        <v>41</v>
      </c>
      <c r="E12" s="88">
        <f>E8/4</f>
        <v>7.9054054054054053</v>
      </c>
      <c r="F12" s="88">
        <f t="shared" si="0"/>
        <v>94.86486486486487</v>
      </c>
      <c r="G12" s="91"/>
      <c r="H12" s="88">
        <f>H11/2</f>
        <v>8.3108108108108105</v>
      </c>
      <c r="I12" s="88">
        <f t="shared" si="1"/>
        <v>99.729729729729726</v>
      </c>
      <c r="J12" s="87"/>
      <c r="K12" s="9"/>
      <c r="L12" s="2"/>
      <c r="M12" s="2"/>
    </row>
    <row r="13" spans="1:13" x14ac:dyDescent="0.2">
      <c r="A13" s="9"/>
      <c r="B13" s="84" t="s">
        <v>40</v>
      </c>
      <c r="C13" s="9"/>
      <c r="D13" s="90" t="s">
        <v>39</v>
      </c>
      <c r="E13" s="88">
        <f>E8/8</f>
        <v>3.9527027027027026</v>
      </c>
      <c r="F13" s="88">
        <f t="shared" si="0"/>
        <v>47.432432432432435</v>
      </c>
      <c r="G13" s="89"/>
      <c r="H13" s="88">
        <f>H12/2</f>
        <v>4.1554054054054053</v>
      </c>
      <c r="I13" s="88">
        <f t="shared" si="1"/>
        <v>49.864864864864863</v>
      </c>
      <c r="J13" s="87"/>
      <c r="K13" s="9"/>
      <c r="L13" s="2"/>
      <c r="M13" s="2"/>
    </row>
    <row r="14" spans="1:13" x14ac:dyDescent="0.2">
      <c r="A14" s="9"/>
      <c r="B14" s="84" t="s">
        <v>38</v>
      </c>
      <c r="C14" s="9"/>
      <c r="D14" s="23"/>
      <c r="E14" s="9"/>
      <c r="F14" s="9"/>
      <c r="G14" s="11" t="s">
        <v>37</v>
      </c>
      <c r="H14" s="86"/>
      <c r="I14" s="85"/>
      <c r="J14" s="9"/>
      <c r="K14" s="9"/>
      <c r="L14" s="2"/>
      <c r="M14" s="2"/>
    </row>
    <row r="15" spans="1:13" ht="13.5" thickBot="1" x14ac:dyDescent="0.25">
      <c r="A15" s="23" t="s">
        <v>36</v>
      </c>
      <c r="B15" s="84" t="s">
        <v>35</v>
      </c>
      <c r="C15" s="9"/>
      <c r="D15" s="23"/>
      <c r="E15" s="9"/>
      <c r="F15" s="9"/>
      <c r="G15" s="76" t="s">
        <v>34</v>
      </c>
      <c r="H15" s="75">
        <f>0.1*H8</f>
        <v>3.3243243243243246</v>
      </c>
      <c r="I15" s="74">
        <f t="shared" ref="I15:I20" si="2">12*H15</f>
        <v>39.891891891891895</v>
      </c>
      <c r="J15" s="9"/>
      <c r="K15" s="9"/>
      <c r="L15" s="2"/>
      <c r="M15" s="2"/>
    </row>
    <row r="16" spans="1:13" ht="14.25" thickTop="1" thickBot="1" x14ac:dyDescent="0.25">
      <c r="A16" s="9"/>
      <c r="B16" s="83">
        <v>0.89</v>
      </c>
      <c r="C16" s="9"/>
      <c r="D16" s="9"/>
      <c r="E16" s="9" t="s">
        <v>1</v>
      </c>
      <c r="F16" s="9"/>
      <c r="G16" s="76" t="s">
        <v>33</v>
      </c>
      <c r="H16" s="81">
        <f>0.15*H8</f>
        <v>4.986486486486486</v>
      </c>
      <c r="I16" s="80">
        <f t="shared" si="2"/>
        <v>59.837837837837832</v>
      </c>
      <c r="J16" s="9"/>
      <c r="K16" s="9"/>
      <c r="L16" s="2"/>
      <c r="M16" s="2"/>
    </row>
    <row r="17" spans="1:13" ht="14.25" thickTop="1" thickBot="1" x14ac:dyDescent="0.25">
      <c r="A17" s="9"/>
      <c r="B17" s="82"/>
      <c r="C17" s="9"/>
      <c r="D17" s="9"/>
      <c r="E17" s="9"/>
      <c r="F17" s="9"/>
      <c r="G17" s="76" t="s">
        <v>32</v>
      </c>
      <c r="H17" s="81">
        <f>0.2*H8</f>
        <v>6.6486486486486491</v>
      </c>
      <c r="I17" s="80">
        <f t="shared" si="2"/>
        <v>79.78378378378379</v>
      </c>
      <c r="J17" s="9"/>
      <c r="K17" s="9"/>
      <c r="L17" s="2"/>
      <c r="M17" s="2"/>
    </row>
    <row r="18" spans="1:13" ht="14.25" thickTop="1" thickBot="1" x14ac:dyDescent="0.25">
      <c r="A18" s="79" t="s">
        <v>31</v>
      </c>
      <c r="B18" s="78"/>
      <c r="C18" s="77"/>
      <c r="D18" s="9"/>
      <c r="E18" s="9"/>
      <c r="F18" s="9"/>
      <c r="G18" s="76" t="s">
        <v>30</v>
      </c>
      <c r="H18" s="75">
        <f>0.3*H8</f>
        <v>9.9729729729729719</v>
      </c>
      <c r="I18" s="74">
        <f t="shared" si="2"/>
        <v>119.67567567567566</v>
      </c>
      <c r="J18" s="9"/>
      <c r="K18" s="9"/>
      <c r="L18" s="2"/>
      <c r="M18" s="2"/>
    </row>
    <row r="19" spans="1:13" ht="14.25" thickTop="1" thickBot="1" x14ac:dyDescent="0.25">
      <c r="A19" s="79" t="s">
        <v>29</v>
      </c>
      <c r="B19" s="78"/>
      <c r="C19" s="77"/>
      <c r="D19" s="9"/>
      <c r="E19" s="9"/>
      <c r="F19" s="9"/>
      <c r="G19" s="76" t="s">
        <v>28</v>
      </c>
      <c r="H19" s="75">
        <f>0.4*H8</f>
        <v>13.297297297297298</v>
      </c>
      <c r="I19" s="74">
        <f t="shared" si="2"/>
        <v>159.56756756756758</v>
      </c>
      <c r="J19" s="9"/>
      <c r="K19" s="9"/>
      <c r="L19" s="2"/>
      <c r="M19" s="2"/>
    </row>
    <row r="20" spans="1:13" ht="14.25" thickTop="1" thickBot="1" x14ac:dyDescent="0.25">
      <c r="A20" s="73" t="s">
        <v>1</v>
      </c>
      <c r="B20" s="58"/>
      <c r="C20" s="72"/>
      <c r="D20" s="9"/>
      <c r="E20" s="9"/>
      <c r="F20" s="9"/>
      <c r="G20" s="71" t="s">
        <v>27</v>
      </c>
      <c r="H20" s="70">
        <f>0.6*H8</f>
        <v>19.945945945945944</v>
      </c>
      <c r="I20" s="69">
        <f t="shared" si="2"/>
        <v>239.35135135135133</v>
      </c>
      <c r="J20" s="9"/>
      <c r="K20" s="9"/>
      <c r="L20" s="2"/>
      <c r="M20" s="2"/>
    </row>
    <row r="21" spans="1:13" ht="14.25" thickTop="1" thickBot="1" x14ac:dyDescent="0.25">
      <c r="A21" s="59" t="s">
        <v>26</v>
      </c>
      <c r="B21" s="58"/>
      <c r="C21" s="57" t="s">
        <v>25</v>
      </c>
      <c r="D21" s="9"/>
      <c r="E21" s="9"/>
      <c r="F21" s="9"/>
      <c r="G21" s="68" t="s">
        <v>1</v>
      </c>
      <c r="H21" s="67" t="s">
        <v>1</v>
      </c>
      <c r="I21" s="9"/>
      <c r="J21" s="9"/>
      <c r="K21" s="9"/>
      <c r="L21" s="2"/>
      <c r="M21" s="2"/>
    </row>
    <row r="22" spans="1:13" ht="13.5" thickTop="1" x14ac:dyDescent="0.2">
      <c r="A22" s="66" t="s">
        <v>20</v>
      </c>
      <c r="B22" s="65"/>
      <c r="C22" s="64" t="s">
        <v>24</v>
      </c>
      <c r="D22" s="9" t="s">
        <v>1</v>
      </c>
      <c r="E22" s="21" t="s">
        <v>1</v>
      </c>
      <c r="F22" s="63"/>
      <c r="G22" s="62" t="s">
        <v>23</v>
      </c>
      <c r="H22" s="61"/>
      <c r="I22" s="61"/>
      <c r="J22" s="61"/>
      <c r="K22" s="60"/>
      <c r="L22" s="2"/>
      <c r="M22" s="2"/>
    </row>
    <row r="23" spans="1:13" ht="13.5" thickBot="1" x14ac:dyDescent="0.25">
      <c r="A23" s="59" t="s">
        <v>20</v>
      </c>
      <c r="B23" s="58"/>
      <c r="C23" s="57" t="s">
        <v>22</v>
      </c>
      <c r="D23" s="15"/>
      <c r="E23" s="21" t="s">
        <v>1</v>
      </c>
      <c r="F23" s="15"/>
      <c r="G23" s="56" t="s">
        <v>21</v>
      </c>
      <c r="H23" s="55"/>
      <c r="I23" s="55"/>
      <c r="J23" s="55"/>
      <c r="K23" s="54"/>
      <c r="L23" s="2"/>
      <c r="M23" s="2"/>
    </row>
    <row r="24" spans="1:13" ht="14.25" thickTop="1" thickBot="1" x14ac:dyDescent="0.25">
      <c r="A24" s="53" t="s">
        <v>20</v>
      </c>
      <c r="B24" s="52"/>
      <c r="C24" s="51" t="s">
        <v>19</v>
      </c>
      <c r="D24" s="50" t="s">
        <v>1</v>
      </c>
      <c r="E24" s="4"/>
      <c r="F24" s="3"/>
      <c r="G24" s="2"/>
      <c r="H24" s="9"/>
      <c r="I24" s="9"/>
      <c r="J24" s="9"/>
      <c r="K24" s="9"/>
      <c r="L24" s="2"/>
      <c r="M24" s="2"/>
    </row>
    <row r="25" spans="1:13" ht="13.5" thickTop="1" x14ac:dyDescent="0.2">
      <c r="A25" s="9"/>
      <c r="B25" s="9"/>
      <c r="C25" s="15"/>
      <c r="D25" s="15"/>
      <c r="E25" s="21" t="s">
        <v>1</v>
      </c>
      <c r="F25" s="15"/>
      <c r="G25" s="9"/>
      <c r="H25" s="23" t="s">
        <v>18</v>
      </c>
      <c r="I25" s="9"/>
      <c r="J25" s="9"/>
      <c r="K25" s="23"/>
      <c r="L25" s="2"/>
      <c r="M25" s="2"/>
    </row>
    <row r="26" spans="1:13" x14ac:dyDescent="0.2">
      <c r="A26" s="42" t="s">
        <v>17</v>
      </c>
      <c r="B26" s="9"/>
      <c r="C26" s="15"/>
      <c r="D26" s="15"/>
      <c r="E26" s="21"/>
      <c r="F26" s="17" t="s">
        <v>1</v>
      </c>
      <c r="G26" s="9" t="s">
        <v>1</v>
      </c>
      <c r="H26" s="49">
        <f>B8</f>
        <v>29.6</v>
      </c>
      <c r="I26" s="23" t="s">
        <v>16</v>
      </c>
      <c r="J26" s="9"/>
      <c r="K26" s="9"/>
      <c r="L26" s="2"/>
      <c r="M26" s="2"/>
    </row>
    <row r="27" spans="1:13" x14ac:dyDescent="0.2">
      <c r="A27" s="42" t="s">
        <v>15</v>
      </c>
      <c r="B27" s="9"/>
      <c r="C27" s="15"/>
      <c r="D27" s="15"/>
      <c r="E27" s="48" t="s">
        <v>4</v>
      </c>
      <c r="F27" s="43">
        <f>I17</f>
        <v>79.78378378378379</v>
      </c>
      <c r="G27" s="47" t="s">
        <v>3</v>
      </c>
      <c r="H27" s="9"/>
      <c r="I27" s="9"/>
      <c r="J27" s="9"/>
      <c r="K27" s="9"/>
      <c r="L27" s="2"/>
      <c r="M27" s="2"/>
    </row>
    <row r="28" spans="1:13" x14ac:dyDescent="0.2">
      <c r="A28" s="42"/>
      <c r="B28" s="9"/>
      <c r="C28" s="15"/>
      <c r="D28" s="2"/>
      <c r="E28" s="46">
        <f>F11</f>
        <v>189.72972972972974</v>
      </c>
      <c r="F28" s="43" t="s">
        <v>1</v>
      </c>
      <c r="G28" s="45" t="s">
        <v>1</v>
      </c>
      <c r="H28" s="2"/>
      <c r="I28" s="9"/>
      <c r="J28" s="9"/>
      <c r="K28" s="9"/>
      <c r="L28" s="2"/>
      <c r="M28" s="2"/>
    </row>
    <row r="29" spans="1:13" x14ac:dyDescent="0.2">
      <c r="A29" s="42"/>
      <c r="B29" s="9"/>
      <c r="C29" s="15"/>
      <c r="D29" s="15"/>
      <c r="E29" s="21"/>
      <c r="F29" s="44" t="s">
        <v>1</v>
      </c>
      <c r="H29" s="2"/>
      <c r="I29" s="9"/>
      <c r="J29" s="9"/>
      <c r="K29" s="9"/>
      <c r="L29" s="2"/>
      <c r="M29" s="2"/>
    </row>
    <row r="30" spans="1:13" x14ac:dyDescent="0.2">
      <c r="A30" s="42" t="s">
        <v>1</v>
      </c>
      <c r="B30" s="9"/>
      <c r="C30" s="26" t="s">
        <v>1</v>
      </c>
      <c r="D30" s="15"/>
      <c r="E30" s="21"/>
      <c r="F30" s="43" t="s">
        <v>1</v>
      </c>
      <c r="G30" s="23" t="s">
        <v>1</v>
      </c>
      <c r="H30" s="2"/>
      <c r="I30" s="9"/>
      <c r="J30" s="9"/>
      <c r="K30" s="9"/>
      <c r="L30" s="2"/>
      <c r="M30" s="2"/>
    </row>
    <row r="31" spans="1:13" x14ac:dyDescent="0.2">
      <c r="A31" s="42" t="s">
        <v>1</v>
      </c>
      <c r="B31" s="9"/>
      <c r="C31" s="23" t="s">
        <v>1</v>
      </c>
      <c r="D31" s="15"/>
      <c r="E31" s="21"/>
      <c r="F31" s="15"/>
      <c r="G31" s="9"/>
      <c r="H31" s="2"/>
      <c r="I31" s="9"/>
      <c r="J31" s="9"/>
      <c r="K31" s="9"/>
      <c r="L31" s="2"/>
      <c r="M31" s="2"/>
    </row>
    <row r="32" spans="1:13" x14ac:dyDescent="0.2">
      <c r="A32" s="9" t="s">
        <v>1</v>
      </c>
      <c r="B32" s="9"/>
      <c r="C32" s="15"/>
      <c r="D32" s="41" t="s">
        <v>1</v>
      </c>
      <c r="E32" s="21"/>
      <c r="F32" s="15"/>
      <c r="G32" s="9"/>
      <c r="H32" s="2"/>
      <c r="I32" s="40" t="s">
        <v>14</v>
      </c>
      <c r="J32" s="9"/>
      <c r="K32" s="9"/>
      <c r="L32" s="2"/>
      <c r="M32" s="2"/>
    </row>
    <row r="33" spans="1:13" x14ac:dyDescent="0.2">
      <c r="A33" s="9" t="s">
        <v>1</v>
      </c>
      <c r="B33" s="2"/>
      <c r="C33" s="15"/>
      <c r="D33" s="11" t="s">
        <v>1</v>
      </c>
      <c r="E33" s="21"/>
      <c r="F33" s="15"/>
      <c r="G33" s="23" t="s">
        <v>1</v>
      </c>
      <c r="H33" s="2"/>
      <c r="I33" s="23" t="s">
        <v>13</v>
      </c>
      <c r="J33" s="9"/>
      <c r="K33" s="9"/>
      <c r="L33" s="2"/>
      <c r="M33" s="2"/>
    </row>
    <row r="34" spans="1:13" x14ac:dyDescent="0.2">
      <c r="A34" s="9" t="s">
        <v>1</v>
      </c>
      <c r="B34" s="23" t="s">
        <v>1</v>
      </c>
      <c r="C34" s="15"/>
      <c r="D34" s="11" t="s">
        <v>1</v>
      </c>
      <c r="E34" s="21"/>
      <c r="F34" s="39" t="s">
        <v>12</v>
      </c>
      <c r="G34" s="9"/>
      <c r="H34" s="23" t="s">
        <v>1</v>
      </c>
      <c r="I34" s="9"/>
      <c r="J34" s="9"/>
      <c r="K34" s="15"/>
      <c r="L34" s="2"/>
      <c r="M34" s="2"/>
    </row>
    <row r="35" spans="1:13" ht="4.3499999999999996" customHeight="1" thickBot="1" x14ac:dyDescent="0.25">
      <c r="A35" s="15"/>
      <c r="E35" s="38"/>
      <c r="F35" s="37"/>
      <c r="G35" s="37"/>
      <c r="H35" s="37"/>
      <c r="I35" s="15"/>
      <c r="J35" s="15"/>
      <c r="K35" s="15"/>
      <c r="L35" s="2"/>
      <c r="M35" s="2"/>
    </row>
    <row r="36" spans="1:13" ht="7.35" customHeight="1" thickBot="1" x14ac:dyDescent="0.25">
      <c r="E36" s="36"/>
      <c r="F36" s="35"/>
      <c r="G36" s="34"/>
      <c r="H36" s="34"/>
      <c r="I36" s="33"/>
      <c r="J36" s="3"/>
      <c r="K36" s="3"/>
      <c r="L36" s="2"/>
      <c r="M36" s="2"/>
    </row>
    <row r="37" spans="1:13" ht="4.5" customHeight="1" x14ac:dyDescent="0.2">
      <c r="A37" s="9"/>
      <c r="B37" s="9"/>
      <c r="C37" s="15"/>
      <c r="D37" s="15"/>
      <c r="E37" s="21"/>
      <c r="F37" s="32"/>
      <c r="G37" s="31"/>
      <c r="H37" s="31"/>
      <c r="I37" s="9"/>
      <c r="J37" s="9"/>
      <c r="K37" s="9"/>
      <c r="L37" s="2"/>
      <c r="M37" s="2"/>
    </row>
    <row r="38" spans="1:13" x14ac:dyDescent="0.2">
      <c r="A38" s="9"/>
      <c r="B38" s="26" t="s">
        <v>1</v>
      </c>
      <c r="C38" s="30"/>
      <c r="D38" s="29" t="s">
        <v>1</v>
      </c>
      <c r="E38" s="21"/>
      <c r="F38" s="15"/>
      <c r="G38" s="28">
        <f>I12*B16</f>
        <v>88.759459459459464</v>
      </c>
      <c r="H38" s="23" t="s">
        <v>11</v>
      </c>
      <c r="I38" s="27" t="s">
        <v>1</v>
      </c>
      <c r="J38" s="26" t="s">
        <v>10</v>
      </c>
      <c r="K38" s="15"/>
      <c r="L38" s="2"/>
      <c r="M38" s="2"/>
    </row>
    <row r="39" spans="1:13" x14ac:dyDescent="0.2">
      <c r="A39" s="9"/>
      <c r="B39" s="23" t="s">
        <v>1</v>
      </c>
      <c r="C39" s="15"/>
      <c r="D39" s="25" t="s">
        <v>1</v>
      </c>
      <c r="E39" s="21"/>
      <c r="F39" s="24" t="s">
        <v>1</v>
      </c>
      <c r="G39" s="9"/>
      <c r="H39" s="2"/>
      <c r="I39" s="11" t="s">
        <v>9</v>
      </c>
      <c r="M39" s="2"/>
    </row>
    <row r="40" spans="1:13" x14ac:dyDescent="0.2">
      <c r="A40" s="9"/>
      <c r="B40" s="9"/>
      <c r="C40" s="15"/>
      <c r="D40" s="15"/>
      <c r="E40" s="21"/>
      <c r="F40" s="15"/>
      <c r="G40" s="9"/>
      <c r="H40" s="2"/>
      <c r="I40" s="11" t="s">
        <v>8</v>
      </c>
      <c r="J40" s="9"/>
      <c r="K40" s="9"/>
      <c r="L40" s="2"/>
      <c r="M40" s="2"/>
    </row>
    <row r="41" spans="1:13" x14ac:dyDescent="0.2">
      <c r="A41" s="9"/>
      <c r="B41" s="9"/>
      <c r="C41" s="11" t="s">
        <v>1</v>
      </c>
      <c r="D41" s="15"/>
      <c r="E41" s="21"/>
      <c r="F41" s="15"/>
      <c r="G41" s="9"/>
      <c r="H41" s="2"/>
      <c r="I41" s="12">
        <f>G38</f>
        <v>88.759459459459464</v>
      </c>
      <c r="J41" s="23" t="s">
        <v>7</v>
      </c>
      <c r="K41" s="23" t="s">
        <v>6</v>
      </c>
      <c r="L41" s="2"/>
      <c r="M41" s="2"/>
    </row>
    <row r="42" spans="1:13" x14ac:dyDescent="0.2">
      <c r="A42" s="9"/>
      <c r="B42" s="22"/>
      <c r="C42" s="12"/>
      <c r="D42" s="15" t="s">
        <v>1</v>
      </c>
      <c r="E42" s="21"/>
      <c r="F42" s="20"/>
      <c r="G42" s="9"/>
      <c r="H42" s="2"/>
      <c r="I42" s="12">
        <f>G38*0.16</f>
        <v>14.201513513513515</v>
      </c>
      <c r="J42" s="11" t="s">
        <v>5</v>
      </c>
      <c r="K42" s="9"/>
      <c r="L42" s="2"/>
      <c r="M42" s="2"/>
    </row>
    <row r="43" spans="1:13" ht="12" customHeight="1" x14ac:dyDescent="0.2">
      <c r="A43" s="9"/>
      <c r="B43" s="19"/>
      <c r="C43" s="9" t="s">
        <v>1</v>
      </c>
      <c r="D43" s="1" t="s">
        <v>1</v>
      </c>
      <c r="E43" s="18" t="s">
        <v>4</v>
      </c>
      <c r="F43" s="17">
        <f>I17</f>
        <v>79.78378378378379</v>
      </c>
      <c r="G43" s="16" t="s">
        <v>3</v>
      </c>
      <c r="H43" s="2"/>
      <c r="I43" s="11" t="s">
        <v>2</v>
      </c>
      <c r="J43" s="15"/>
      <c r="K43" s="9"/>
      <c r="L43" s="2"/>
      <c r="M43" s="2"/>
    </row>
    <row r="44" spans="1:13" x14ac:dyDescent="0.2">
      <c r="A44" s="2"/>
      <c r="B44" s="2"/>
      <c r="C44" s="2"/>
      <c r="D44" s="2"/>
      <c r="E44" s="14">
        <f>F11</f>
        <v>189.72972972972974</v>
      </c>
      <c r="F44" s="13"/>
      <c r="G44" s="6" t="s">
        <v>1</v>
      </c>
      <c r="H44" s="2"/>
      <c r="I44" s="12"/>
      <c r="J44" s="11" t="s">
        <v>1</v>
      </c>
      <c r="K44" s="2"/>
      <c r="L44" s="2"/>
      <c r="M44" s="2"/>
    </row>
    <row r="45" spans="1:13" x14ac:dyDescent="0.2">
      <c r="A45" s="2"/>
      <c r="B45" s="2"/>
      <c r="C45" s="2"/>
      <c r="D45" s="2"/>
      <c r="E45" s="4"/>
      <c r="F45" s="10" t="s">
        <v>1</v>
      </c>
      <c r="G45" s="6"/>
      <c r="H45" s="2"/>
      <c r="I45" s="9"/>
      <c r="J45" s="8" t="s">
        <v>1</v>
      </c>
      <c r="K45" s="2"/>
      <c r="L45" s="2"/>
      <c r="M45" s="2"/>
    </row>
    <row r="46" spans="1:13" x14ac:dyDescent="0.2">
      <c r="A46" s="2"/>
      <c r="B46" s="2"/>
      <c r="C46" s="2"/>
      <c r="D46" s="2"/>
      <c r="E46" s="4"/>
      <c r="F46" s="7" t="s">
        <v>1</v>
      </c>
      <c r="G46" s="6" t="s">
        <v>1</v>
      </c>
      <c r="H46" s="2"/>
      <c r="I46" s="2"/>
      <c r="J46" s="2"/>
      <c r="K46" s="2"/>
      <c r="L46" s="2"/>
      <c r="M46" s="2"/>
    </row>
    <row r="47" spans="1:13" x14ac:dyDescent="0.2">
      <c r="A47" s="2"/>
      <c r="B47" s="2"/>
      <c r="C47" s="2"/>
      <c r="D47" s="2"/>
      <c r="E47" s="4"/>
      <c r="F47" s="3"/>
      <c r="G47" s="2"/>
      <c r="H47" s="2"/>
      <c r="I47" s="2"/>
      <c r="J47" s="2"/>
      <c r="K47" s="2"/>
      <c r="L47" s="2"/>
      <c r="M47" s="2"/>
    </row>
    <row r="48" spans="1:13" x14ac:dyDescent="0.2">
      <c r="A48" s="2"/>
      <c r="B48" s="2"/>
      <c r="C48" s="2"/>
      <c r="D48" s="2"/>
      <c r="E48" s="4"/>
      <c r="F48" s="3"/>
      <c r="G48" s="2"/>
      <c r="H48" s="2"/>
      <c r="I48" s="5" t="s">
        <v>0</v>
      </c>
      <c r="J48" s="2"/>
      <c r="K48" s="2"/>
      <c r="L48" s="2"/>
      <c r="M48" s="2"/>
    </row>
    <row r="49" spans="1:13" x14ac:dyDescent="0.2">
      <c r="A49" s="2"/>
      <c r="B49" s="2"/>
      <c r="C49" s="2"/>
      <c r="D49" s="2"/>
      <c r="E49" s="4"/>
      <c r="F49" s="3"/>
      <c r="G49" s="2"/>
      <c r="H49" s="2"/>
      <c r="I49" s="2"/>
      <c r="J49" s="2"/>
      <c r="K49" s="2"/>
      <c r="L49" s="2"/>
      <c r="M49" s="2"/>
    </row>
    <row r="50" spans="1:13" x14ac:dyDescent="0.2">
      <c r="A50" s="2"/>
      <c r="B50" s="2"/>
      <c r="C50" s="2"/>
      <c r="D50" s="2"/>
      <c r="E50" s="4"/>
      <c r="F50" s="3"/>
      <c r="G50" s="2"/>
      <c r="H50" s="2"/>
      <c r="I50" s="2"/>
      <c r="J50" s="2"/>
      <c r="K50" s="2"/>
      <c r="L50" s="2"/>
      <c r="M50" s="2"/>
    </row>
    <row r="51" spans="1:13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</row>
    <row r="52" spans="1:13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</row>
    <row r="53" spans="1:13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</row>
    <row r="54" spans="1:13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</row>
    <row r="55" spans="1:13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</row>
    <row r="56" spans="1:13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</row>
    <row r="57" spans="1:13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</row>
    <row r="58" spans="1:13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</row>
    <row r="59" spans="1:13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</row>
    <row r="60" spans="1:13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</row>
    <row r="61" spans="1:13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</row>
    <row r="62" spans="1:13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</row>
    <row r="63" spans="1:13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</row>
    <row r="64" spans="1:13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</row>
    <row r="65" spans="1:13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</row>
    <row r="66" spans="1:13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</row>
    <row r="67" spans="1:13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</row>
    <row r="68" spans="1:13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</row>
    <row r="69" spans="1:13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</row>
    <row r="70" spans="1:13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</row>
    <row r="71" spans="1:13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</row>
    <row r="72" spans="1:13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</row>
    <row r="73" spans="1:13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</row>
    <row r="74" spans="1:13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</row>
    <row r="75" spans="1:13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</row>
    <row r="76" spans="1:13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</row>
    <row r="77" spans="1:13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</row>
    <row r="78" spans="1:13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</row>
    <row r="79" spans="1:13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</row>
    <row r="80" spans="1:13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</row>
    <row r="81" spans="1:13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</row>
    <row r="82" spans="1:13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</row>
    <row r="83" spans="1:13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</row>
    <row r="84" spans="1:13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</row>
    <row r="85" spans="1:13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</row>
    <row r="86" spans="1:13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</row>
    <row r="87" spans="1:13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</row>
  </sheetData>
  <printOptions horizontalCentered="1"/>
  <pageMargins left="0.25" right="0.25" top="1" bottom="1" header="0.5" footer="0.5"/>
  <pageSetup scale="90" orientation="portrait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3"/>
  <sheetViews>
    <sheetView workbookViewId="0">
      <selection activeCell="Y34" sqref="Y34"/>
    </sheetView>
  </sheetViews>
  <sheetFormatPr defaultRowHeight="12.75" x14ac:dyDescent="0.2"/>
  <cols>
    <col min="1" max="1" width="5.5703125" style="107" customWidth="1"/>
    <col min="2" max="2" width="2.28515625" style="107" customWidth="1"/>
    <col min="3" max="3" width="8.7109375" style="107" customWidth="1"/>
    <col min="4" max="6" width="0.85546875" style="107" customWidth="1"/>
    <col min="7" max="7" width="6.5703125" style="107" customWidth="1"/>
    <col min="8" max="8" width="2.28515625" style="107" customWidth="1"/>
    <col min="9" max="9" width="4.5703125" style="107" customWidth="1"/>
    <col min="10" max="19" width="2.28515625" style="107" customWidth="1"/>
    <col min="20" max="20" width="6.7109375" style="107" customWidth="1"/>
    <col min="21" max="28" width="2.28515625" style="107" customWidth="1"/>
    <col min="29" max="16384" width="9.140625" style="107"/>
  </cols>
  <sheetData>
    <row r="1" spans="1:29" ht="23.25" x14ac:dyDescent="0.35">
      <c r="C1" s="260" t="s">
        <v>208</v>
      </c>
    </row>
    <row r="4" spans="1:29" ht="13.5" thickBot="1" x14ac:dyDescent="0.25">
      <c r="C4" s="127" t="s">
        <v>78</v>
      </c>
      <c r="M4" s="109" t="s">
        <v>1</v>
      </c>
      <c r="N4" s="149" t="s">
        <v>77</v>
      </c>
    </row>
    <row r="5" spans="1:29" ht="14.25" thickTop="1" thickBot="1" x14ac:dyDescent="0.25">
      <c r="E5" s="115"/>
      <c r="F5" s="114"/>
      <c r="M5" s="142" t="s">
        <v>76</v>
      </c>
      <c r="N5" s="142"/>
      <c r="O5" s="141"/>
      <c r="P5" s="141"/>
      <c r="Q5" s="141"/>
      <c r="R5" s="141"/>
      <c r="S5" s="141"/>
      <c r="T5" s="148">
        <v>440</v>
      </c>
      <c r="U5" s="109" t="s">
        <v>74</v>
      </c>
      <c r="W5" s="109" t="s">
        <v>1</v>
      </c>
    </row>
    <row r="6" spans="1:29" ht="14.25" thickTop="1" thickBot="1" x14ac:dyDescent="0.25">
      <c r="C6" s="135">
        <v>11.25</v>
      </c>
      <c r="E6" s="115"/>
      <c r="F6" s="114"/>
      <c r="M6" s="147" t="s">
        <v>75</v>
      </c>
      <c r="N6" s="147"/>
      <c r="O6" s="146"/>
      <c r="P6" s="146"/>
      <c r="Q6" s="146"/>
      <c r="R6" s="146"/>
      <c r="S6" s="146"/>
      <c r="T6" s="145">
        <v>146</v>
      </c>
      <c r="U6" s="109" t="s">
        <v>74</v>
      </c>
    </row>
    <row r="7" spans="1:29" ht="5.0999999999999996" customHeight="1" thickTop="1" thickBot="1" x14ac:dyDescent="0.25">
      <c r="E7" s="115"/>
      <c r="F7" s="114"/>
      <c r="T7" s="144"/>
    </row>
    <row r="8" spans="1:29" ht="14.25" thickTop="1" thickBot="1" x14ac:dyDescent="0.25">
      <c r="A8" s="135" t="s">
        <v>73</v>
      </c>
      <c r="C8" s="120">
        <f>AC15</f>
        <v>11.002909090909091</v>
      </c>
      <c r="E8" s="115"/>
      <c r="F8" s="114"/>
      <c r="M8" s="143" t="s">
        <v>72</v>
      </c>
      <c r="N8" s="142"/>
      <c r="O8" s="141"/>
      <c r="P8" s="141"/>
      <c r="Q8" s="141"/>
      <c r="R8" s="141"/>
      <c r="S8" s="140"/>
      <c r="T8" s="139">
        <v>0.82</v>
      </c>
      <c r="U8" s="109" t="s">
        <v>71</v>
      </c>
      <c r="V8" s="109"/>
      <c r="AC8" s="138" t="s">
        <v>1</v>
      </c>
    </row>
    <row r="9" spans="1:29" ht="14.25" thickTop="1" thickBot="1" x14ac:dyDescent="0.25">
      <c r="A9" s="126" t="s">
        <v>67</v>
      </c>
      <c r="C9" s="137" t="s">
        <v>1</v>
      </c>
      <c r="E9" s="115"/>
      <c r="F9" s="114"/>
      <c r="I9" s="136" t="s">
        <v>1</v>
      </c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24">
        <f>T5</f>
        <v>440</v>
      </c>
      <c r="U9" s="128" t="s">
        <v>1</v>
      </c>
      <c r="V9" s="123" t="s">
        <v>70</v>
      </c>
      <c r="W9" s="127"/>
      <c r="X9" s="121"/>
      <c r="Y9" s="121"/>
      <c r="Z9" s="121"/>
      <c r="AA9" s="121"/>
      <c r="AB9" s="121"/>
      <c r="AC9" s="122">
        <f>492/T5*12</f>
        <v>13.418181818181818</v>
      </c>
    </row>
    <row r="10" spans="1:29" ht="5.0999999999999996" customHeight="1" thickBot="1" x14ac:dyDescent="0.25">
      <c r="C10" s="121"/>
      <c r="E10" s="108"/>
      <c r="F10" s="114"/>
      <c r="I10" s="136" t="s">
        <v>1</v>
      </c>
      <c r="J10" s="108"/>
      <c r="K10" s="108"/>
      <c r="L10" s="108"/>
      <c r="M10" s="108"/>
      <c r="N10" s="108"/>
      <c r="O10" s="108"/>
      <c r="P10" s="108"/>
      <c r="Q10" s="108"/>
      <c r="R10" s="108"/>
      <c r="S10" s="108"/>
      <c r="AC10" s="108"/>
    </row>
    <row r="11" spans="1:29" ht="13.5" thickBot="1" x14ac:dyDescent="0.25">
      <c r="C11" s="135">
        <v>5.5</v>
      </c>
      <c r="E11" s="115"/>
      <c r="F11" s="114"/>
      <c r="I11" s="132" t="s">
        <v>1</v>
      </c>
      <c r="J11" s="108"/>
      <c r="K11" s="108"/>
      <c r="L11" s="108"/>
      <c r="M11" s="108"/>
      <c r="N11" s="108"/>
      <c r="O11" s="108"/>
      <c r="P11" s="108"/>
      <c r="Q11" s="108"/>
      <c r="R11" s="108"/>
      <c r="S11" s="108"/>
      <c r="T11" s="124">
        <f>T6</f>
        <v>146</v>
      </c>
      <c r="U11" s="128"/>
      <c r="V11" s="123" t="s">
        <v>70</v>
      </c>
      <c r="W11" s="127"/>
      <c r="X11" s="121"/>
      <c r="Y11" s="121"/>
      <c r="Z11" s="121"/>
      <c r="AA11" s="121"/>
      <c r="AB11" s="121"/>
      <c r="AC11" s="122">
        <f>492/T6*12</f>
        <v>40.438356164383563</v>
      </c>
    </row>
    <row r="12" spans="1:29" x14ac:dyDescent="0.2">
      <c r="A12" s="126" t="s">
        <v>67</v>
      </c>
      <c r="C12" s="134">
        <f>AC14</f>
        <v>5.5014545454545454</v>
      </c>
      <c r="E12" s="115"/>
      <c r="F12" s="114"/>
      <c r="I12" s="132" t="s">
        <v>69</v>
      </c>
    </row>
    <row r="13" spans="1:29" ht="5.0999999999999996" customHeight="1" thickBot="1" x14ac:dyDescent="0.25">
      <c r="C13" s="121"/>
      <c r="E13" s="108"/>
      <c r="F13" s="114"/>
      <c r="I13" s="133"/>
      <c r="J13" s="133"/>
      <c r="K13" s="133"/>
      <c r="L13" s="133"/>
      <c r="M13" s="133"/>
      <c r="N13" s="133"/>
      <c r="O13" s="133"/>
      <c r="P13" s="133"/>
      <c r="Q13" s="133"/>
      <c r="R13" s="133"/>
      <c r="S13" s="133"/>
      <c r="T13" s="133"/>
      <c r="U13" s="133"/>
      <c r="V13" s="133"/>
      <c r="W13" s="133"/>
      <c r="X13" s="133"/>
      <c r="Y13" s="133"/>
    </row>
    <row r="14" spans="1:29" ht="13.5" thickBot="1" x14ac:dyDescent="0.25">
      <c r="C14" s="129">
        <f>G14*0.2</f>
        <v>6.6318904109589045</v>
      </c>
      <c r="E14" s="115"/>
      <c r="F14" s="114"/>
      <c r="G14" s="120">
        <f>AC18</f>
        <v>33.159452054794521</v>
      </c>
      <c r="H14" s="119" t="s">
        <v>11</v>
      </c>
      <c r="I14" s="132" t="s">
        <v>1</v>
      </c>
      <c r="J14" s="108"/>
      <c r="K14" s="108"/>
      <c r="L14" s="108"/>
      <c r="M14" s="108"/>
      <c r="N14" s="108"/>
      <c r="O14" s="108"/>
      <c r="P14" s="108"/>
      <c r="Q14" s="108"/>
      <c r="R14" s="108"/>
      <c r="S14" s="108"/>
      <c r="T14" s="124">
        <f>T5</f>
        <v>440</v>
      </c>
      <c r="U14" s="128"/>
      <c r="V14" s="123" t="s">
        <v>68</v>
      </c>
      <c r="W14" s="127"/>
      <c r="X14" s="121"/>
      <c r="Y14" s="121"/>
      <c r="Z14" s="121"/>
      <c r="AA14" s="121"/>
      <c r="AB14" s="121"/>
      <c r="AC14" s="122">
        <f>AC9/2*T8</f>
        <v>5.5014545454545454</v>
      </c>
    </row>
    <row r="15" spans="1:29" ht="18" customHeight="1" thickBot="1" x14ac:dyDescent="0.25">
      <c r="A15" s="126" t="s">
        <v>67</v>
      </c>
      <c r="C15" s="131">
        <v>6.5</v>
      </c>
      <c r="E15" s="115"/>
      <c r="F15" s="114"/>
      <c r="G15" s="130">
        <v>33.25</v>
      </c>
      <c r="H15" s="107" t="s">
        <v>11</v>
      </c>
      <c r="T15" s="124">
        <f>T5</f>
        <v>440</v>
      </c>
      <c r="U15" s="121"/>
      <c r="V15" s="123" t="s">
        <v>66</v>
      </c>
      <c r="W15" s="121"/>
      <c r="X15" s="121"/>
      <c r="Y15" s="121"/>
      <c r="Z15" s="121"/>
      <c r="AA15" s="121"/>
      <c r="AB15" s="121"/>
      <c r="AC15" s="122">
        <f>AC9*T8</f>
        <v>11.002909090909091</v>
      </c>
    </row>
    <row r="16" spans="1:29" ht="5.0999999999999996" customHeight="1" thickBot="1" x14ac:dyDescent="0.25">
      <c r="C16" s="121"/>
      <c r="E16" s="108"/>
      <c r="F16" s="114"/>
    </row>
    <row r="17" spans="1:29" ht="13.5" thickBot="1" x14ac:dyDescent="0.25">
      <c r="C17" s="129">
        <f>G14*0.25</f>
        <v>8.2898630136986302</v>
      </c>
      <c r="E17" s="115"/>
      <c r="F17" s="114"/>
      <c r="T17" s="124">
        <f>T6</f>
        <v>146</v>
      </c>
      <c r="U17" s="128"/>
      <c r="V17" s="123" t="s">
        <v>68</v>
      </c>
      <c r="W17" s="127"/>
      <c r="X17" s="121"/>
      <c r="Y17" s="121"/>
      <c r="Z17" s="121"/>
      <c r="AA17" s="121"/>
      <c r="AB17" s="121"/>
      <c r="AC17" s="122">
        <f>AC11/2*T8</f>
        <v>16.57972602739726</v>
      </c>
    </row>
    <row r="18" spans="1:29" ht="20.100000000000001" customHeight="1" thickBot="1" x14ac:dyDescent="0.25">
      <c r="A18" s="126" t="s">
        <v>67</v>
      </c>
      <c r="C18" s="125">
        <v>8.5</v>
      </c>
      <c r="E18" s="115"/>
      <c r="F18" s="114"/>
      <c r="T18" s="124">
        <f>T6</f>
        <v>146</v>
      </c>
      <c r="U18" s="121"/>
      <c r="V18" s="123" t="s">
        <v>66</v>
      </c>
      <c r="W18" s="121"/>
      <c r="X18" s="121"/>
      <c r="Y18" s="121"/>
      <c r="Z18" s="121"/>
      <c r="AA18" s="121"/>
      <c r="AB18" s="121"/>
      <c r="AC18" s="122">
        <f>AC11*T8</f>
        <v>33.159452054794521</v>
      </c>
    </row>
    <row r="19" spans="1:29" ht="5.0999999999999996" customHeight="1" x14ac:dyDescent="0.2">
      <c r="C19" s="121"/>
      <c r="E19" s="108"/>
      <c r="F19" s="114"/>
    </row>
    <row r="20" spans="1:29" x14ac:dyDescent="0.2">
      <c r="E20" s="115"/>
      <c r="F20" s="114"/>
      <c r="S20" s="107" t="s">
        <v>1</v>
      </c>
    </row>
    <row r="21" spans="1:29" x14ac:dyDescent="0.2">
      <c r="E21" s="115"/>
      <c r="F21" s="114"/>
      <c r="G21" s="120">
        <f>AC17</f>
        <v>16.57972602739726</v>
      </c>
      <c r="H21" s="119" t="s">
        <v>11</v>
      </c>
      <c r="T21" s="109" t="s">
        <v>65</v>
      </c>
      <c r="AC21" s="118">
        <f>SUM(G21)+G14</f>
        <v>49.739178082191785</v>
      </c>
    </row>
    <row r="22" spans="1:29" ht="5.0999999999999996" customHeight="1" x14ac:dyDescent="0.2">
      <c r="E22" s="115"/>
      <c r="F22" s="114"/>
    </row>
    <row r="23" spans="1:29" x14ac:dyDescent="0.2">
      <c r="E23" s="115"/>
      <c r="F23" s="114"/>
      <c r="G23" s="117">
        <v>16</v>
      </c>
      <c r="H23" s="107" t="s">
        <v>11</v>
      </c>
    </row>
    <row r="24" spans="1:29" x14ac:dyDescent="0.2">
      <c r="E24" s="115"/>
      <c r="F24" s="114"/>
    </row>
    <row r="25" spans="1:29" x14ac:dyDescent="0.2">
      <c r="E25" s="115"/>
      <c r="F25" s="114"/>
    </row>
    <row r="26" spans="1:29" x14ac:dyDescent="0.2">
      <c r="C26" s="116" t="s">
        <v>62</v>
      </c>
      <c r="E26" s="115"/>
      <c r="F26" s="114"/>
      <c r="H26" s="109" t="s">
        <v>64</v>
      </c>
      <c r="P26" s="107" t="s">
        <v>63</v>
      </c>
    </row>
    <row r="27" spans="1:29" x14ac:dyDescent="0.2">
      <c r="E27" s="115"/>
      <c r="F27" s="114"/>
    </row>
    <row r="28" spans="1:29" ht="13.5" thickBot="1" x14ac:dyDescent="0.25">
      <c r="C28" s="113" t="s">
        <v>62</v>
      </c>
      <c r="E28" s="112"/>
      <c r="F28" s="111"/>
      <c r="G28" s="110"/>
      <c r="H28" s="109" t="s">
        <v>61</v>
      </c>
    </row>
    <row r="29" spans="1:29" x14ac:dyDescent="0.2">
      <c r="B29" s="109" t="s">
        <v>60</v>
      </c>
      <c r="C29" s="108"/>
      <c r="D29" s="108"/>
      <c r="E29" s="108"/>
      <c r="F29" s="108"/>
      <c r="G29" s="108"/>
    </row>
    <row r="30" spans="1:29" x14ac:dyDescent="0.2">
      <c r="C30" s="108"/>
      <c r="D30" s="108"/>
      <c r="E30" s="108"/>
      <c r="F30" s="108"/>
      <c r="G30" s="108"/>
    </row>
    <row r="31" spans="1:29" x14ac:dyDescent="0.2">
      <c r="C31" s="108"/>
      <c r="D31" s="108"/>
      <c r="E31" s="108"/>
      <c r="F31" s="108"/>
      <c r="G31" s="108"/>
    </row>
    <row r="32" spans="1:29" x14ac:dyDescent="0.2">
      <c r="C32" s="108"/>
      <c r="D32" s="108"/>
      <c r="E32" s="108"/>
      <c r="F32" s="108"/>
      <c r="G32" s="108"/>
      <c r="J32" s="109"/>
    </row>
    <row r="33" spans="3:8" x14ac:dyDescent="0.2">
      <c r="C33" s="108"/>
      <c r="D33" s="108"/>
      <c r="E33" s="108"/>
      <c r="F33" s="108"/>
      <c r="G33" s="108"/>
    </row>
    <row r="34" spans="3:8" x14ac:dyDescent="0.2">
      <c r="C34" s="108"/>
      <c r="D34" s="108"/>
      <c r="E34" s="108"/>
      <c r="F34" s="108"/>
      <c r="G34" s="108"/>
    </row>
    <row r="35" spans="3:8" x14ac:dyDescent="0.2">
      <c r="C35" s="108"/>
      <c r="D35" s="108"/>
      <c r="E35" s="108"/>
      <c r="F35" s="108"/>
      <c r="G35" s="108"/>
    </row>
    <row r="36" spans="3:8" x14ac:dyDescent="0.2">
      <c r="C36" s="108"/>
      <c r="D36" s="108"/>
      <c r="E36" s="108"/>
      <c r="F36" s="108"/>
      <c r="G36" s="108"/>
      <c r="H36" s="109" t="s">
        <v>1</v>
      </c>
    </row>
    <row r="37" spans="3:8" x14ac:dyDescent="0.2">
      <c r="C37" s="108"/>
      <c r="D37" s="108"/>
      <c r="E37" s="108"/>
      <c r="F37" s="108"/>
      <c r="G37" s="108"/>
    </row>
    <row r="38" spans="3:8" x14ac:dyDescent="0.2">
      <c r="C38" s="108"/>
      <c r="D38" s="108"/>
      <c r="E38" s="108"/>
      <c r="F38" s="108"/>
      <c r="G38" s="108"/>
    </row>
    <row r="39" spans="3:8" x14ac:dyDescent="0.2">
      <c r="C39" s="108"/>
      <c r="D39" s="108"/>
      <c r="E39" s="108"/>
      <c r="F39" s="108"/>
      <c r="G39" s="108"/>
    </row>
    <row r="40" spans="3:8" x14ac:dyDescent="0.2">
      <c r="C40" s="108"/>
      <c r="D40" s="108"/>
      <c r="E40" s="108"/>
      <c r="F40" s="108"/>
      <c r="G40" s="108"/>
    </row>
    <row r="41" spans="3:8" x14ac:dyDescent="0.2">
      <c r="C41" s="108"/>
      <c r="D41" s="108"/>
      <c r="E41" s="108"/>
      <c r="F41" s="108"/>
      <c r="G41" s="108"/>
    </row>
    <row r="42" spans="3:8" x14ac:dyDescent="0.2">
      <c r="C42" s="108"/>
      <c r="D42" s="108"/>
      <c r="E42" s="108"/>
      <c r="F42" s="108"/>
      <c r="G42" s="108"/>
    </row>
    <row r="43" spans="3:8" x14ac:dyDescent="0.2">
      <c r="C43" s="108"/>
      <c r="D43" s="108"/>
      <c r="E43" s="108"/>
      <c r="F43" s="108"/>
      <c r="G43" s="108"/>
    </row>
    <row r="44" spans="3:8" x14ac:dyDescent="0.2">
      <c r="C44" s="108"/>
      <c r="D44" s="108"/>
      <c r="E44" s="108"/>
      <c r="F44" s="108"/>
      <c r="G44" s="108"/>
    </row>
    <row r="45" spans="3:8" x14ac:dyDescent="0.2">
      <c r="C45" s="108"/>
      <c r="D45" s="108"/>
      <c r="E45" s="108"/>
      <c r="F45" s="108"/>
      <c r="G45" s="108"/>
    </row>
    <row r="46" spans="3:8" x14ac:dyDescent="0.2">
      <c r="C46" s="108"/>
      <c r="D46" s="108"/>
      <c r="E46" s="108"/>
      <c r="F46" s="108"/>
      <c r="G46" s="108"/>
    </row>
    <row r="47" spans="3:8" x14ac:dyDescent="0.2">
      <c r="C47" s="108"/>
      <c r="D47" s="108"/>
      <c r="E47" s="108"/>
      <c r="F47" s="108"/>
      <c r="G47" s="108"/>
    </row>
    <row r="48" spans="3:8" x14ac:dyDescent="0.2">
      <c r="C48" s="108"/>
      <c r="D48" s="108"/>
      <c r="E48" s="108"/>
      <c r="F48" s="108"/>
      <c r="G48" s="108"/>
    </row>
    <row r="49" spans="3:7" x14ac:dyDescent="0.2">
      <c r="C49" s="108"/>
      <c r="D49" s="108"/>
      <c r="E49" s="108"/>
      <c r="F49" s="108"/>
      <c r="G49" s="108"/>
    </row>
    <row r="50" spans="3:7" x14ac:dyDescent="0.2">
      <c r="C50" s="108"/>
      <c r="D50" s="108"/>
      <c r="E50" s="108"/>
      <c r="F50" s="108"/>
      <c r="G50" s="108"/>
    </row>
    <row r="51" spans="3:7" x14ac:dyDescent="0.2">
      <c r="C51" s="108"/>
      <c r="D51" s="108"/>
      <c r="E51" s="108"/>
      <c r="F51" s="108"/>
      <c r="G51" s="108"/>
    </row>
    <row r="52" spans="3:7" x14ac:dyDescent="0.2">
      <c r="C52" s="108"/>
      <c r="D52" s="108"/>
      <c r="E52" s="108"/>
      <c r="F52" s="108"/>
      <c r="G52" s="108"/>
    </row>
    <row r="53" spans="3:7" x14ac:dyDescent="0.2">
      <c r="C53" s="108"/>
      <c r="D53" s="108"/>
      <c r="E53" s="108"/>
      <c r="F53" s="108"/>
      <c r="G53" s="108"/>
    </row>
  </sheetData>
  <pageMargins left="0.5" right="0.25" top="1" bottom="1" header="0.5" footer="0.5"/>
  <pageSetup scale="90" orientation="portrait" horizontalDpi="300" verticalDpi="300" r:id="rId1"/>
  <headerFooter alignWithMargins="0">
    <oddHeader>&amp;C&amp;16&amp;F</oddHeader>
    <oddFooter>&amp;L&amp;D&amp;R&amp;F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1"/>
  <sheetViews>
    <sheetView workbookViewId="0">
      <selection activeCell="AU16" sqref="AU16"/>
    </sheetView>
  </sheetViews>
  <sheetFormatPr defaultRowHeight="12.75" x14ac:dyDescent="0.2"/>
  <cols>
    <col min="1" max="4" width="2.28515625" style="107" customWidth="1"/>
    <col min="5" max="6" width="8.7109375" style="107" customWidth="1"/>
    <col min="7" max="11" width="2.28515625" style="107" customWidth="1"/>
    <col min="12" max="12" width="6.7109375" style="107" customWidth="1"/>
    <col min="13" max="18" width="2.28515625" style="107" customWidth="1"/>
    <col min="19" max="19" width="6.7109375" style="107" customWidth="1"/>
    <col min="20" max="84" width="2.28515625" style="107" customWidth="1"/>
    <col min="85" max="16384" width="9.140625" style="107"/>
  </cols>
  <sheetData>
    <row r="1" spans="2:19" ht="26.25" x14ac:dyDescent="0.4">
      <c r="J1" s="261" t="s">
        <v>94</v>
      </c>
    </row>
    <row r="2" spans="2:19" x14ac:dyDescent="0.2">
      <c r="B2" s="168"/>
      <c r="C2" s="167"/>
      <c r="D2" s="167"/>
      <c r="E2" s="167"/>
      <c r="F2" s="166"/>
    </row>
    <row r="3" spans="2:19" x14ac:dyDescent="0.2">
      <c r="B3" s="162"/>
      <c r="C3" s="164" t="s">
        <v>93</v>
      </c>
      <c r="D3" s="161"/>
      <c r="E3" s="161"/>
      <c r="F3" s="163"/>
      <c r="N3" s="152"/>
      <c r="S3" s="165"/>
    </row>
    <row r="4" spans="2:19" ht="13.5" thickBot="1" x14ac:dyDescent="0.25">
      <c r="B4" s="162"/>
      <c r="C4" s="161"/>
      <c r="D4" s="161"/>
      <c r="E4" s="164" t="s">
        <v>1</v>
      </c>
      <c r="F4" s="163"/>
      <c r="N4" s="152"/>
    </row>
    <row r="5" spans="2:19" ht="16.5" thickBot="1" x14ac:dyDescent="0.3">
      <c r="B5" s="162"/>
      <c r="C5" s="161"/>
      <c r="D5" s="161"/>
      <c r="E5" s="160">
        <v>146.52000000000001</v>
      </c>
      <c r="F5" s="159" t="s">
        <v>74</v>
      </c>
      <c r="N5" s="152"/>
    </row>
    <row r="6" spans="2:19" x14ac:dyDescent="0.2">
      <c r="B6" s="158"/>
      <c r="C6" s="157"/>
      <c r="D6" s="157"/>
      <c r="E6" s="156" t="s">
        <v>92</v>
      </c>
      <c r="F6" s="155"/>
      <c r="N6" s="152"/>
    </row>
    <row r="7" spans="2:19" x14ac:dyDescent="0.2">
      <c r="E7" s="154" t="s">
        <v>91</v>
      </c>
      <c r="F7" s="153">
        <f>468/E5*12/4*5</f>
        <v>47.911547911547913</v>
      </c>
      <c r="G7" s="109" t="s">
        <v>90</v>
      </c>
      <c r="L7" s="107" t="s">
        <v>1</v>
      </c>
      <c r="N7" s="152"/>
    </row>
    <row r="8" spans="2:19" x14ac:dyDescent="0.2">
      <c r="E8" s="151" t="s">
        <v>89</v>
      </c>
      <c r="F8" s="150">
        <f>18%*F7</f>
        <v>8.6240786240786242</v>
      </c>
      <c r="G8" s="109" t="s">
        <v>88</v>
      </c>
      <c r="N8" s="152"/>
    </row>
    <row r="9" spans="2:19" x14ac:dyDescent="0.2">
      <c r="E9" s="151" t="s">
        <v>1</v>
      </c>
      <c r="F9" s="150">
        <f>4%*F7</f>
        <v>1.9164619164619165</v>
      </c>
      <c r="G9" s="109" t="s">
        <v>87</v>
      </c>
      <c r="N9" s="152"/>
      <c r="S9" s="150">
        <f>F7-L18</f>
        <v>45.995085995085994</v>
      </c>
    </row>
    <row r="10" spans="2:19" x14ac:dyDescent="0.2">
      <c r="E10" s="154" t="s">
        <v>86</v>
      </c>
      <c r="F10" s="150">
        <f>7.7%*F7</f>
        <v>3.6891891891891895</v>
      </c>
      <c r="G10" s="109" t="s">
        <v>85</v>
      </c>
      <c r="N10" s="152"/>
    </row>
    <row r="11" spans="2:19" x14ac:dyDescent="0.2">
      <c r="E11" s="126"/>
      <c r="F11" s="151"/>
      <c r="N11" s="152"/>
    </row>
    <row r="12" spans="2:19" x14ac:dyDescent="0.2">
      <c r="E12" s="126"/>
      <c r="F12" s="153">
        <f>468/E5*12</f>
        <v>38.329238329238329</v>
      </c>
      <c r="G12" s="107" t="s">
        <v>4</v>
      </c>
      <c r="N12" s="152"/>
    </row>
    <row r="13" spans="2:19" x14ac:dyDescent="0.2">
      <c r="E13" s="126"/>
      <c r="F13" s="153">
        <f>F12+F8</f>
        <v>46.953316953316957</v>
      </c>
      <c r="G13" s="107" t="s">
        <v>84</v>
      </c>
      <c r="N13" s="152"/>
    </row>
    <row r="14" spans="2:19" x14ac:dyDescent="0.2">
      <c r="E14" s="126"/>
      <c r="F14" s="151"/>
      <c r="N14" s="152"/>
    </row>
    <row r="15" spans="2:19" x14ac:dyDescent="0.2">
      <c r="N15" s="152"/>
    </row>
    <row r="16" spans="2:19" x14ac:dyDescent="0.2">
      <c r="L16" s="121"/>
      <c r="N16" s="152"/>
      <c r="S16" s="121"/>
    </row>
    <row r="18" spans="8:20" x14ac:dyDescent="0.2">
      <c r="H18" s="151" t="s">
        <v>83</v>
      </c>
      <c r="L18" s="150">
        <f>F9</f>
        <v>1.9164619164619165</v>
      </c>
      <c r="P18" s="109" t="s">
        <v>82</v>
      </c>
      <c r="S18" s="150">
        <f>F8</f>
        <v>8.6240786240786242</v>
      </c>
      <c r="T18" s="109" t="s">
        <v>81</v>
      </c>
    </row>
    <row r="19" spans="8:20" x14ac:dyDescent="0.2">
      <c r="L19" s="121"/>
      <c r="P19" s="109" t="s">
        <v>80</v>
      </c>
      <c r="S19" s="150">
        <f>F10</f>
        <v>3.6891891891891895</v>
      </c>
      <c r="T19" s="109" t="s">
        <v>79</v>
      </c>
    </row>
    <row r="21" spans="8:20" x14ac:dyDescent="0.2">
      <c r="P21" s="109" t="s">
        <v>61</v>
      </c>
    </row>
  </sheetData>
  <pageMargins left="0.5" right="0.5" top="1" bottom="1" header="0.5" footer="0.5"/>
  <pageSetup scale="90" orientation="portrait" horizontalDpi="360" verticalDpi="360" r:id="rId1"/>
  <headerFooter alignWithMargins="0">
    <oddFooter>&amp;L&amp;D&amp;F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1"/>
  <sheetViews>
    <sheetView workbookViewId="0">
      <selection activeCell="J1" sqref="J1"/>
    </sheetView>
  </sheetViews>
  <sheetFormatPr defaultRowHeight="12.75" x14ac:dyDescent="0.2"/>
  <cols>
    <col min="1" max="4" width="2.28515625" style="107" customWidth="1"/>
    <col min="5" max="6" width="8.7109375" style="107" customWidth="1"/>
    <col min="7" max="11" width="2.28515625" style="107" customWidth="1"/>
    <col min="12" max="12" width="6.7109375" style="107" customWidth="1"/>
    <col min="13" max="18" width="2.28515625" style="107" customWidth="1"/>
    <col min="19" max="19" width="6.7109375" style="107" customWidth="1"/>
    <col min="20" max="84" width="2.28515625" style="107" customWidth="1"/>
    <col min="85" max="16384" width="9.140625" style="107"/>
  </cols>
  <sheetData>
    <row r="1" spans="2:19" ht="26.25" x14ac:dyDescent="0.4">
      <c r="J1" s="261" t="s">
        <v>94</v>
      </c>
    </row>
    <row r="2" spans="2:19" x14ac:dyDescent="0.2">
      <c r="B2" s="168"/>
      <c r="C2" s="167"/>
      <c r="D2" s="167"/>
      <c r="E2" s="167"/>
      <c r="F2" s="166"/>
    </row>
    <row r="3" spans="2:19" x14ac:dyDescent="0.2">
      <c r="B3" s="162"/>
      <c r="C3" s="164" t="s">
        <v>93</v>
      </c>
      <c r="D3" s="161"/>
      <c r="E3" s="161"/>
      <c r="F3" s="163"/>
      <c r="N3" s="152"/>
      <c r="S3" s="165"/>
    </row>
    <row r="4" spans="2:19" ht="13.5" thickBot="1" x14ac:dyDescent="0.25">
      <c r="B4" s="162"/>
      <c r="C4" s="161"/>
      <c r="D4" s="161"/>
      <c r="E4" s="164" t="s">
        <v>1</v>
      </c>
      <c r="F4" s="163"/>
      <c r="N4" s="152"/>
    </row>
    <row r="5" spans="2:19" ht="16.5" thickBot="1" x14ac:dyDescent="0.3">
      <c r="B5" s="162"/>
      <c r="C5" s="161"/>
      <c r="D5" s="161"/>
      <c r="E5" s="160">
        <v>224</v>
      </c>
      <c r="F5" s="159" t="s">
        <v>74</v>
      </c>
      <c r="N5" s="152"/>
    </row>
    <row r="6" spans="2:19" x14ac:dyDescent="0.2">
      <c r="B6" s="158"/>
      <c r="C6" s="157"/>
      <c r="D6" s="157"/>
      <c r="E6" s="156" t="s">
        <v>92</v>
      </c>
      <c r="F6" s="155"/>
      <c r="N6" s="152"/>
    </row>
    <row r="7" spans="2:19" x14ac:dyDescent="0.2">
      <c r="E7" s="154" t="s">
        <v>91</v>
      </c>
      <c r="F7" s="153">
        <f>468/E5*12/4*5</f>
        <v>31.339285714285715</v>
      </c>
      <c r="G7" s="109" t="s">
        <v>90</v>
      </c>
      <c r="L7" s="107" t="s">
        <v>1</v>
      </c>
      <c r="N7" s="152"/>
    </row>
    <row r="8" spans="2:19" x14ac:dyDescent="0.2">
      <c r="E8" s="151" t="s">
        <v>89</v>
      </c>
      <c r="F8" s="150">
        <f>18%*F7</f>
        <v>5.6410714285714283</v>
      </c>
      <c r="G8" s="109" t="s">
        <v>88</v>
      </c>
      <c r="N8" s="152"/>
    </row>
    <row r="9" spans="2:19" x14ac:dyDescent="0.2">
      <c r="E9" s="151" t="s">
        <v>1</v>
      </c>
      <c r="F9" s="150">
        <f>4%*F7</f>
        <v>1.2535714285714286</v>
      </c>
      <c r="G9" s="109" t="s">
        <v>87</v>
      </c>
      <c r="N9" s="152"/>
      <c r="S9" s="150">
        <f>F7-L18</f>
        <v>30.085714285714285</v>
      </c>
    </row>
    <row r="10" spans="2:19" x14ac:dyDescent="0.2">
      <c r="E10" s="154" t="s">
        <v>86</v>
      </c>
      <c r="F10" s="150">
        <f>7.7%*F7</f>
        <v>2.413125</v>
      </c>
      <c r="G10" s="109" t="s">
        <v>85</v>
      </c>
      <c r="N10" s="152"/>
    </row>
    <row r="11" spans="2:19" x14ac:dyDescent="0.2">
      <c r="E11" s="126"/>
      <c r="F11" s="151"/>
      <c r="N11" s="152"/>
    </row>
    <row r="12" spans="2:19" x14ac:dyDescent="0.2">
      <c r="E12" s="126"/>
      <c r="F12" s="153">
        <f>468/E5*12</f>
        <v>25.071428571428573</v>
      </c>
      <c r="G12" s="107" t="s">
        <v>4</v>
      </c>
      <c r="N12" s="152"/>
    </row>
    <row r="13" spans="2:19" x14ac:dyDescent="0.2">
      <c r="E13" s="126"/>
      <c r="F13" s="153">
        <f>F12+F8</f>
        <v>30.712500000000002</v>
      </c>
      <c r="G13" s="107" t="s">
        <v>84</v>
      </c>
      <c r="N13" s="152"/>
    </row>
    <row r="14" spans="2:19" x14ac:dyDescent="0.2">
      <c r="E14" s="126"/>
      <c r="F14" s="151"/>
      <c r="N14" s="152"/>
    </row>
    <row r="15" spans="2:19" x14ac:dyDescent="0.2">
      <c r="N15" s="152"/>
    </row>
    <row r="16" spans="2:19" x14ac:dyDescent="0.2">
      <c r="L16" s="121"/>
      <c r="N16" s="152"/>
      <c r="S16" s="121"/>
    </row>
    <row r="18" spans="8:20" x14ac:dyDescent="0.2">
      <c r="H18" s="151" t="s">
        <v>83</v>
      </c>
      <c r="L18" s="150">
        <f>F9</f>
        <v>1.2535714285714286</v>
      </c>
      <c r="P18" s="109" t="s">
        <v>82</v>
      </c>
      <c r="S18" s="150">
        <f>F8</f>
        <v>5.6410714285714283</v>
      </c>
      <c r="T18" s="109" t="s">
        <v>96</v>
      </c>
    </row>
    <row r="19" spans="8:20" x14ac:dyDescent="0.2">
      <c r="L19" s="121"/>
      <c r="P19" s="109" t="s">
        <v>80</v>
      </c>
      <c r="S19" s="150">
        <f>F10</f>
        <v>2.413125</v>
      </c>
      <c r="T19" s="109" t="s">
        <v>95</v>
      </c>
    </row>
    <row r="21" spans="8:20" x14ac:dyDescent="0.2">
      <c r="P21" s="109" t="s">
        <v>61</v>
      </c>
    </row>
  </sheetData>
  <pageMargins left="0.5" right="0.5" top="1" bottom="1" header="0.5" footer="0.5"/>
  <pageSetup scale="90" orientation="portrait" horizontalDpi="360" verticalDpi="360" r:id="rId1"/>
  <headerFooter alignWithMargins="0">
    <oddFooter>&amp;L&amp;D&amp;F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T21"/>
  <sheetViews>
    <sheetView topLeftCell="D1" workbookViewId="0">
      <selection activeCell="W1" sqref="W1"/>
    </sheetView>
  </sheetViews>
  <sheetFormatPr defaultRowHeight="12.75" x14ac:dyDescent="0.2"/>
  <cols>
    <col min="1" max="4" width="2.28515625" style="107" customWidth="1"/>
    <col min="5" max="5" width="9.42578125" style="107" customWidth="1"/>
    <col min="6" max="6" width="7.7109375" style="107" customWidth="1"/>
    <col min="7" max="7" width="6.7109375" style="107" customWidth="1"/>
    <col min="8" max="8" width="4.7109375" style="107" customWidth="1"/>
    <col min="9" max="9" width="3.7109375" style="107" customWidth="1"/>
    <col min="10" max="16" width="5.7109375" style="107" customWidth="1"/>
    <col min="17" max="17" width="3" style="107" customWidth="1"/>
    <col min="18" max="18" width="5.7109375" style="107" customWidth="1"/>
    <col min="19" max="19" width="7.7109375" style="107" customWidth="1"/>
    <col min="20" max="24" width="5.7109375" style="107" customWidth="1"/>
    <col min="25" max="103" width="2.28515625" style="107" customWidth="1"/>
    <col min="104" max="16384" width="9.140625" style="107"/>
  </cols>
  <sheetData>
    <row r="1" spans="4:20" x14ac:dyDescent="0.2">
      <c r="E1" s="109" t="s">
        <v>113</v>
      </c>
    </row>
    <row r="2" spans="4:20" ht="13.5" thickBot="1" x14ac:dyDescent="0.25"/>
    <row r="3" spans="4:20" ht="13.5" thickBot="1" x14ac:dyDescent="0.25">
      <c r="E3" s="188">
        <v>50.12</v>
      </c>
      <c r="F3" s="109" t="s">
        <v>74</v>
      </c>
    </row>
    <row r="4" spans="4:20" ht="13.5" thickBot="1" x14ac:dyDescent="0.25">
      <c r="G4" s="109" t="s">
        <v>112</v>
      </c>
      <c r="K4" s="187">
        <f>E5*0.26</f>
        <v>7.158818834796489</v>
      </c>
      <c r="L4" s="186" t="s">
        <v>98</v>
      </c>
      <c r="O4" s="107" t="s">
        <v>111</v>
      </c>
    </row>
    <row r="5" spans="4:20" ht="13.5" thickBot="1" x14ac:dyDescent="0.25">
      <c r="E5" s="118">
        <f>460/E3/4*12</f>
        <v>27.533918595371109</v>
      </c>
      <c r="F5" s="109" t="s">
        <v>110</v>
      </c>
      <c r="K5" s="185">
        <f>F12</f>
        <v>1.288587390263368</v>
      </c>
    </row>
    <row r="6" spans="4:20" ht="13.5" thickTop="1" x14ac:dyDescent="0.2">
      <c r="J6" s="184"/>
      <c r="K6" s="182"/>
      <c r="L6" s="182"/>
      <c r="M6" s="183">
        <f>E5</f>
        <v>27.533918595371109</v>
      </c>
      <c r="N6" s="182"/>
      <c r="O6" s="182"/>
      <c r="P6" s="181"/>
      <c r="R6" s="169" t="s">
        <v>109</v>
      </c>
    </row>
    <row r="7" spans="4:20" ht="13.5" thickBot="1" x14ac:dyDescent="0.25">
      <c r="J7" s="152"/>
      <c r="K7" s="108"/>
      <c r="L7" s="108"/>
      <c r="M7" s="108"/>
      <c r="N7" s="108"/>
      <c r="O7" s="108"/>
      <c r="P7" s="173"/>
      <c r="S7" s="107" t="s">
        <v>108</v>
      </c>
    </row>
    <row r="8" spans="4:20" ht="13.5" thickBot="1" x14ac:dyDescent="0.25">
      <c r="E8" s="109" t="s">
        <v>107</v>
      </c>
      <c r="J8" s="152"/>
      <c r="K8" s="108"/>
      <c r="L8" s="108"/>
      <c r="M8" s="108"/>
      <c r="N8" s="108"/>
      <c r="O8" s="108"/>
      <c r="P8" s="173"/>
      <c r="S8" s="180">
        <f>E3</f>
        <v>50.12</v>
      </c>
      <c r="T8" s="179" t="s">
        <v>74</v>
      </c>
    </row>
    <row r="9" spans="4:20" x14ac:dyDescent="0.2">
      <c r="D9" s="109">
        <v>1</v>
      </c>
      <c r="E9" s="109" t="s">
        <v>106</v>
      </c>
      <c r="F9" s="109"/>
      <c r="G9" s="109"/>
      <c r="H9" s="109"/>
      <c r="J9" s="152"/>
      <c r="K9" s="108"/>
      <c r="L9" s="108"/>
      <c r="M9" s="108"/>
      <c r="N9" s="108"/>
      <c r="O9" s="108"/>
      <c r="P9" s="173"/>
    </row>
    <row r="10" spans="4:20" x14ac:dyDescent="0.2">
      <c r="D10" s="109"/>
      <c r="E10" s="109" t="s">
        <v>1</v>
      </c>
      <c r="F10" s="109"/>
      <c r="G10" s="109"/>
      <c r="H10" s="109"/>
      <c r="J10" s="152"/>
      <c r="K10" s="108"/>
      <c r="L10" s="108"/>
      <c r="M10" s="108"/>
      <c r="N10" s="108"/>
      <c r="O10" s="108"/>
      <c r="P10" s="173"/>
      <c r="R10" s="178"/>
    </row>
    <row r="11" spans="4:20" x14ac:dyDescent="0.2">
      <c r="D11" s="109">
        <v>2</v>
      </c>
      <c r="E11" s="109" t="s">
        <v>105</v>
      </c>
      <c r="F11" s="109"/>
      <c r="G11" s="109"/>
      <c r="H11" s="109"/>
      <c r="J11" s="152"/>
      <c r="K11" s="108"/>
      <c r="L11" s="108"/>
      <c r="M11" s="108"/>
      <c r="N11" s="108"/>
      <c r="O11" s="108"/>
      <c r="P11" s="173"/>
    </row>
    <row r="12" spans="4:20" x14ac:dyDescent="0.2">
      <c r="D12" s="109"/>
      <c r="E12" s="109" t="s">
        <v>104</v>
      </c>
      <c r="F12" s="118">
        <f>K4*0.18</f>
        <v>1.288587390263368</v>
      </c>
      <c r="G12" s="109" t="s">
        <v>98</v>
      </c>
      <c r="H12" s="109"/>
      <c r="J12" s="152"/>
      <c r="K12" s="108"/>
      <c r="L12" s="108"/>
      <c r="M12" s="108"/>
      <c r="N12" s="108"/>
      <c r="O12" s="108"/>
      <c r="P12" s="173"/>
    </row>
    <row r="13" spans="4:20" x14ac:dyDescent="0.2">
      <c r="D13" s="109"/>
      <c r="E13" s="109" t="s">
        <v>1</v>
      </c>
      <c r="F13" s="109"/>
      <c r="G13" s="109"/>
      <c r="H13" s="109"/>
      <c r="J13" s="177">
        <f>E5</f>
        <v>27.533918595371109</v>
      </c>
      <c r="K13" s="108" t="s">
        <v>98</v>
      </c>
      <c r="L13" s="108"/>
      <c r="M13" s="108"/>
      <c r="N13" s="108"/>
      <c r="O13" s="108"/>
      <c r="P13" s="176">
        <f>E5</f>
        <v>27.533918595371109</v>
      </c>
      <c r="Q13" s="107" t="s">
        <v>98</v>
      </c>
    </row>
    <row r="14" spans="4:20" x14ac:dyDescent="0.2">
      <c r="D14" s="109">
        <v>3</v>
      </c>
      <c r="E14" s="109" t="s">
        <v>103</v>
      </c>
      <c r="F14" s="109"/>
      <c r="G14" s="153">
        <f>300/E3*7</f>
        <v>41.899441340782118</v>
      </c>
      <c r="H14" s="174" t="s">
        <v>102</v>
      </c>
      <c r="I14" s="175"/>
      <c r="J14" s="152"/>
      <c r="K14" s="108"/>
      <c r="L14" s="108"/>
      <c r="M14" s="108"/>
      <c r="N14" s="108"/>
      <c r="O14" s="108"/>
      <c r="P14" s="173"/>
    </row>
    <row r="15" spans="4:20" x14ac:dyDescent="0.2">
      <c r="D15" s="109"/>
      <c r="E15" s="109" t="s">
        <v>101</v>
      </c>
      <c r="F15" s="174">
        <f>G14+25</f>
        <v>66.899441340782118</v>
      </c>
      <c r="G15" s="109" t="s">
        <v>100</v>
      </c>
      <c r="H15" s="109"/>
      <c r="J15" s="152"/>
      <c r="K15" s="108"/>
      <c r="L15" s="108"/>
      <c r="M15" s="108"/>
      <c r="N15" s="108"/>
      <c r="O15" s="108"/>
      <c r="P15" s="173"/>
    </row>
    <row r="16" spans="4:20" x14ac:dyDescent="0.2">
      <c r="J16" s="152"/>
      <c r="K16" s="108"/>
      <c r="L16" s="108"/>
      <c r="M16" s="108"/>
      <c r="N16" s="108"/>
      <c r="O16" s="108"/>
      <c r="P16" s="173"/>
    </row>
    <row r="17" spans="10:19" x14ac:dyDescent="0.2">
      <c r="J17" s="152"/>
      <c r="K17" s="108"/>
      <c r="L17" s="108"/>
      <c r="M17" s="108"/>
      <c r="N17" s="108"/>
      <c r="O17" s="108"/>
      <c r="P17" s="173"/>
    </row>
    <row r="18" spans="10:19" x14ac:dyDescent="0.2">
      <c r="J18" s="152"/>
      <c r="K18" s="108"/>
      <c r="L18" s="108" t="s">
        <v>99</v>
      </c>
      <c r="N18" s="108"/>
      <c r="O18" s="108"/>
      <c r="P18" s="173"/>
      <c r="S18" s="108" t="s">
        <v>1</v>
      </c>
    </row>
    <row r="19" spans="10:19" x14ac:dyDescent="0.2">
      <c r="J19" s="152"/>
      <c r="K19" s="108"/>
      <c r="L19" s="108"/>
      <c r="M19" s="108"/>
      <c r="N19" s="108"/>
      <c r="O19" s="108"/>
      <c r="P19" s="173"/>
    </row>
    <row r="20" spans="10:19" ht="13.5" thickBot="1" x14ac:dyDescent="0.25">
      <c r="J20" s="172"/>
      <c r="K20" s="171">
        <f>E5/2-1</f>
        <v>12.766959297685554</v>
      </c>
      <c r="L20" s="171" t="s">
        <v>98</v>
      </c>
      <c r="M20" s="108"/>
      <c r="N20" s="171"/>
      <c r="O20" s="171">
        <f>K20</f>
        <v>12.766959297685554</v>
      </c>
      <c r="P20" s="170" t="s">
        <v>98</v>
      </c>
    </row>
    <row r="21" spans="10:19" ht="13.5" thickTop="1" x14ac:dyDescent="0.2">
      <c r="M21" s="169" t="s">
        <v>97</v>
      </c>
    </row>
  </sheetData>
  <pageMargins left="0.5" right="0.5" top="1" bottom="1" header="0.5" footer="0.5"/>
  <pageSetup scale="85" orientation="portrait" horizontalDpi="360" verticalDpi="360" r:id="rId1"/>
  <headerFooter alignWithMargins="0">
    <oddFooter>&amp;L&amp;D&amp;F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4"/>
  <sheetViews>
    <sheetView workbookViewId="0">
      <selection activeCell="AJ12" sqref="AJ12"/>
    </sheetView>
  </sheetViews>
  <sheetFormatPr defaultRowHeight="12.75" x14ac:dyDescent="0.2"/>
  <cols>
    <col min="1" max="1" width="6.5703125" style="107" customWidth="1"/>
    <col min="2" max="2" width="2.28515625" style="107" customWidth="1"/>
    <col min="3" max="3" width="5.7109375" style="107" customWidth="1"/>
    <col min="4" max="4" width="6.5703125" style="107" customWidth="1"/>
    <col min="5" max="5" width="7.7109375" style="107" customWidth="1"/>
    <col min="6" max="6" width="6.7109375" style="107" customWidth="1"/>
    <col min="7" max="7" width="4.7109375" style="107" customWidth="1"/>
    <col min="8" max="8" width="3.7109375" style="107" customWidth="1"/>
    <col min="9" max="9" width="6.5703125" style="107" customWidth="1"/>
    <col min="10" max="11" width="5.7109375" style="107" customWidth="1"/>
    <col min="12" max="12" width="2" style="107" customWidth="1"/>
    <col min="13" max="15" width="5.7109375" style="107" customWidth="1"/>
    <col min="16" max="16" width="3" style="107" customWidth="1"/>
    <col min="17" max="17" width="6.5703125" style="107" customWidth="1"/>
    <col min="18" max="18" width="7.7109375" style="107" customWidth="1"/>
    <col min="19" max="23" width="5.7109375" style="107" customWidth="1"/>
    <col min="24" max="102" width="2.28515625" style="107" customWidth="1"/>
    <col min="103" max="16384" width="9.140625" style="107"/>
  </cols>
  <sheetData>
    <row r="1" spans="1:20" ht="13.5" thickBot="1" x14ac:dyDescent="0.25">
      <c r="B1" s="259"/>
      <c r="C1" s="258" t="s">
        <v>206</v>
      </c>
      <c r="D1" s="258"/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  <c r="P1" s="257"/>
      <c r="Q1" s="257"/>
      <c r="R1" s="257"/>
      <c r="S1" s="256"/>
    </row>
    <row r="2" spans="1:20" ht="13.5" thickBot="1" x14ac:dyDescent="0.25">
      <c r="I2" s="255" t="s">
        <v>211</v>
      </c>
    </row>
    <row r="3" spans="1:20" ht="13.5" thickBot="1" x14ac:dyDescent="0.25">
      <c r="C3" s="252">
        <v>144.19999999999999</v>
      </c>
      <c r="D3" s="254" t="s">
        <v>74</v>
      </c>
      <c r="I3" s="107" t="s">
        <v>1</v>
      </c>
      <c r="J3" s="253" t="s">
        <v>1</v>
      </c>
      <c r="K3" s="192" t="s">
        <v>1</v>
      </c>
      <c r="L3" s="108"/>
      <c r="M3" s="108"/>
    </row>
    <row r="4" spans="1:20" ht="13.5" thickBot="1" x14ac:dyDescent="0.25">
      <c r="A4" s="108"/>
      <c r="B4" s="108"/>
      <c r="C4" s="252">
        <v>0.375</v>
      </c>
      <c r="D4" s="251" t="s">
        <v>205</v>
      </c>
      <c r="F4" s="250"/>
      <c r="G4" s="108"/>
      <c r="J4" s="194"/>
      <c r="K4" s="108"/>
      <c r="L4" s="245" t="s">
        <v>204</v>
      </c>
      <c r="Q4" s="109" t="s">
        <v>1</v>
      </c>
      <c r="S4" s="248" t="s">
        <v>1</v>
      </c>
    </row>
    <row r="5" spans="1:20" ht="13.5" thickBot="1" x14ac:dyDescent="0.25">
      <c r="A5" s="108"/>
      <c r="B5" s="108"/>
      <c r="C5" s="249"/>
      <c r="D5" s="249"/>
      <c r="E5" s="119"/>
      <c r="F5" s="136"/>
      <c r="G5" s="243" t="s">
        <v>203</v>
      </c>
      <c r="J5" s="229">
        <f>Q13/2</f>
        <v>9.5420336338418874</v>
      </c>
      <c r="L5" s="194" t="s">
        <v>1</v>
      </c>
      <c r="N5" s="118">
        <f>J5</f>
        <v>9.5420336338418874</v>
      </c>
      <c r="O5" s="107" t="s">
        <v>1</v>
      </c>
      <c r="Q5" s="107" t="s">
        <v>1</v>
      </c>
      <c r="S5" s="248" t="s">
        <v>202</v>
      </c>
    </row>
    <row r="6" spans="1:20" ht="13.5" thickTop="1" x14ac:dyDescent="0.2">
      <c r="A6" s="108"/>
      <c r="B6" s="108"/>
      <c r="C6" s="247" t="s">
        <v>201</v>
      </c>
      <c r="D6" s="193"/>
      <c r="E6" s="195">
        <f>460/C3</f>
        <v>3.1900138696255205</v>
      </c>
      <c r="F6" s="108" t="s">
        <v>187</v>
      </c>
      <c r="G6" s="108"/>
      <c r="I6" s="184"/>
      <c r="J6" s="182"/>
      <c r="K6" s="182"/>
      <c r="M6" s="182"/>
      <c r="N6" s="182" t="s">
        <v>1</v>
      </c>
      <c r="O6" s="181"/>
      <c r="Q6" s="109"/>
      <c r="R6" s="118"/>
      <c r="S6" s="126" t="s">
        <v>200</v>
      </c>
    </row>
    <row r="7" spans="1:20" x14ac:dyDescent="0.2">
      <c r="A7" s="108"/>
      <c r="B7" s="108"/>
      <c r="C7" s="247" t="s">
        <v>199</v>
      </c>
      <c r="D7" s="193"/>
      <c r="E7" s="228">
        <f>E12-2.4-C4</f>
        <v>38.16813453536755</v>
      </c>
      <c r="F7" s="208" t="s">
        <v>137</v>
      </c>
      <c r="G7" s="108"/>
      <c r="I7" s="152"/>
      <c r="J7" s="193" t="s">
        <v>1</v>
      </c>
      <c r="K7" s="228" t="s">
        <v>1</v>
      </c>
      <c r="M7" s="108"/>
      <c r="N7" s="108" t="s">
        <v>167</v>
      </c>
      <c r="O7" s="173"/>
      <c r="R7" s="117" t="s">
        <v>198</v>
      </c>
      <c r="S7" s="107">
        <f>C4</f>
        <v>0.375</v>
      </c>
      <c r="T7" s="107" t="s">
        <v>197</v>
      </c>
    </row>
    <row r="8" spans="1:20" x14ac:dyDescent="0.2">
      <c r="A8" s="108"/>
      <c r="B8" s="108"/>
      <c r="C8" s="246" t="s">
        <v>196</v>
      </c>
      <c r="D8" s="237"/>
      <c r="E8" s="108" t="s">
        <v>1</v>
      </c>
      <c r="F8" s="108"/>
      <c r="G8" s="108"/>
      <c r="I8" s="152"/>
      <c r="J8" s="138" t="s">
        <v>1</v>
      </c>
      <c r="K8" s="194" t="s">
        <v>1</v>
      </c>
      <c r="M8" s="193"/>
      <c r="N8" s="245" t="s">
        <v>195</v>
      </c>
      <c r="O8" s="173"/>
      <c r="R8" s="244" t="s">
        <v>194</v>
      </c>
      <c r="S8" s="208"/>
    </row>
    <row r="9" spans="1:20" ht="13.5" thickBot="1" x14ac:dyDescent="0.25">
      <c r="A9" s="108"/>
      <c r="B9" s="108"/>
      <c r="C9" s="227"/>
      <c r="D9" s="108"/>
      <c r="E9" s="108"/>
      <c r="F9" s="108"/>
      <c r="G9" s="243" t="s">
        <v>193</v>
      </c>
      <c r="I9" s="152"/>
      <c r="J9" s="193" t="s">
        <v>1</v>
      </c>
      <c r="K9" s="108" t="s">
        <v>1</v>
      </c>
      <c r="M9" s="108"/>
      <c r="N9" s="138" t="s">
        <v>192</v>
      </c>
      <c r="O9" s="173"/>
      <c r="R9" s="118">
        <f>E7*2</f>
        <v>76.336269070735099</v>
      </c>
      <c r="S9" s="242" t="s">
        <v>191</v>
      </c>
    </row>
    <row r="10" spans="1:20" ht="13.5" thickBot="1" x14ac:dyDescent="0.25">
      <c r="A10" s="108"/>
      <c r="B10" s="108"/>
      <c r="C10" s="241">
        <v>0.88</v>
      </c>
      <c r="D10" s="240" t="s">
        <v>165</v>
      </c>
      <c r="E10" s="108"/>
      <c r="F10" s="108"/>
      <c r="G10" s="193" t="s">
        <v>190</v>
      </c>
      <c r="I10" s="152"/>
      <c r="J10" s="108" t="s">
        <v>1</v>
      </c>
      <c r="K10" s="108"/>
      <c r="M10" s="192"/>
      <c r="N10" s="239" t="s">
        <v>189</v>
      </c>
      <c r="O10" s="173"/>
      <c r="Q10" s="178"/>
      <c r="R10" s="118">
        <f>E6*2</f>
        <v>6.3800277392510409</v>
      </c>
      <c r="S10" s="151" t="s">
        <v>188</v>
      </c>
    </row>
    <row r="11" spans="1:20" x14ac:dyDescent="0.2">
      <c r="A11" s="108"/>
      <c r="B11" s="108"/>
      <c r="C11" s="190"/>
      <c r="D11" s="193"/>
      <c r="E11" s="194">
        <f>984/C3/2</f>
        <v>3.4119278779472957</v>
      </c>
      <c r="F11" s="108" t="s">
        <v>187</v>
      </c>
      <c r="G11" s="108"/>
      <c r="I11" s="152"/>
      <c r="J11" s="107" t="s">
        <v>186</v>
      </c>
      <c r="N11" s="138" t="s">
        <v>185</v>
      </c>
      <c r="O11" s="173"/>
      <c r="S11" s="126" t="s">
        <v>184</v>
      </c>
    </row>
    <row r="12" spans="1:20" x14ac:dyDescent="0.2">
      <c r="A12" s="108"/>
      <c r="B12" s="108"/>
      <c r="C12" s="192" t="s">
        <v>1</v>
      </c>
      <c r="D12" s="193" t="s">
        <v>183</v>
      </c>
      <c r="E12" s="237">
        <f>E11*12</f>
        <v>40.943134535367548</v>
      </c>
      <c r="F12" s="208" t="s">
        <v>137</v>
      </c>
      <c r="G12" s="108"/>
      <c r="I12" s="152"/>
      <c r="J12" s="238"/>
      <c r="K12" s="108"/>
      <c r="M12" s="108"/>
      <c r="N12" s="235" t="s">
        <v>182</v>
      </c>
      <c r="O12" s="173"/>
      <c r="R12" s="118">
        <f>Q13-2</f>
        <v>17.084067267683775</v>
      </c>
      <c r="S12" s="135" t="s">
        <v>181</v>
      </c>
    </row>
    <row r="13" spans="1:20" x14ac:dyDescent="0.2">
      <c r="A13" s="108"/>
      <c r="B13" s="108"/>
      <c r="C13" s="108" t="s">
        <v>1</v>
      </c>
      <c r="D13" s="193" t="s">
        <v>142</v>
      </c>
      <c r="E13" s="237">
        <f>E12/2</f>
        <v>20.471567267683774</v>
      </c>
      <c r="F13" s="208" t="s">
        <v>137</v>
      </c>
      <c r="G13" s="108"/>
      <c r="H13" s="236" t="s">
        <v>1</v>
      </c>
      <c r="I13" s="152"/>
      <c r="J13" s="108"/>
      <c r="K13" s="108"/>
      <c r="M13" s="108"/>
      <c r="N13" s="235" t="s">
        <v>1</v>
      </c>
      <c r="O13" s="173"/>
      <c r="P13" s="107" t="s">
        <v>1</v>
      </c>
      <c r="Q13" s="118">
        <f>E7/2</f>
        <v>19.084067267683775</v>
      </c>
      <c r="R13" s="232">
        <v>3</v>
      </c>
      <c r="S13" s="135" t="s">
        <v>180</v>
      </c>
    </row>
    <row r="14" spans="1:20" x14ac:dyDescent="0.2">
      <c r="A14" s="108"/>
      <c r="B14" s="108"/>
      <c r="C14" s="108"/>
      <c r="D14" s="108"/>
      <c r="E14" s="108"/>
      <c r="F14" s="108"/>
      <c r="G14" s="108"/>
      <c r="H14" s="175"/>
      <c r="I14" s="234"/>
      <c r="J14" s="108"/>
      <c r="K14" s="108"/>
      <c r="M14" s="108"/>
      <c r="N14" s="108"/>
      <c r="O14" s="233"/>
      <c r="R14" s="232">
        <v>4</v>
      </c>
      <c r="S14" s="135" t="s">
        <v>179</v>
      </c>
    </row>
    <row r="15" spans="1:20" x14ac:dyDescent="0.2">
      <c r="A15" s="108"/>
      <c r="B15" s="108"/>
      <c r="C15" s="108"/>
      <c r="D15" s="108"/>
      <c r="E15" s="191" t="s">
        <v>178</v>
      </c>
      <c r="F15" s="108"/>
      <c r="G15" s="108"/>
      <c r="I15" s="152"/>
      <c r="J15" s="108" t="s">
        <v>177</v>
      </c>
      <c r="O15" s="173"/>
      <c r="S15" s="126" t="s">
        <v>176</v>
      </c>
    </row>
    <row r="16" spans="1:20" x14ac:dyDescent="0.2">
      <c r="A16" s="108"/>
      <c r="B16" s="108"/>
      <c r="C16" s="108"/>
      <c r="D16" s="108"/>
      <c r="E16" s="191" t="s">
        <v>175</v>
      </c>
      <c r="F16" s="108"/>
      <c r="G16" s="108"/>
      <c r="I16" s="152"/>
      <c r="J16" s="108" t="s">
        <v>174</v>
      </c>
      <c r="O16" s="173"/>
      <c r="R16" s="231">
        <f>M22</f>
        <v>18.014979195561722</v>
      </c>
      <c r="S16" s="126" t="s">
        <v>173</v>
      </c>
    </row>
    <row r="17" spans="1:21" x14ac:dyDescent="0.2">
      <c r="A17" s="108"/>
      <c r="B17" s="108"/>
      <c r="C17" s="193"/>
      <c r="D17" s="193" t="s">
        <v>207</v>
      </c>
      <c r="E17" s="228">
        <f>E25</f>
        <v>3.0625464632454928</v>
      </c>
      <c r="F17" s="108" t="s">
        <v>171</v>
      </c>
      <c r="G17" s="108"/>
      <c r="I17" s="152"/>
      <c r="J17" s="108" t="s">
        <v>1</v>
      </c>
      <c r="O17" s="173"/>
      <c r="S17" s="126" t="s">
        <v>1</v>
      </c>
    </row>
    <row r="18" spans="1:21" x14ac:dyDescent="0.2">
      <c r="A18" s="108"/>
      <c r="B18" s="108"/>
      <c r="C18" s="108"/>
      <c r="D18" s="108"/>
      <c r="E18" s="222" t="s">
        <v>170</v>
      </c>
      <c r="F18" s="108"/>
      <c r="G18" s="108"/>
      <c r="I18" s="230" t="s">
        <v>1</v>
      </c>
      <c r="J18" s="108" t="s">
        <v>1</v>
      </c>
      <c r="O18" s="173"/>
      <c r="S18" s="126" t="s">
        <v>169</v>
      </c>
    </row>
    <row r="19" spans="1:21" x14ac:dyDescent="0.2">
      <c r="A19" s="136" t="s">
        <v>168</v>
      </c>
      <c r="B19" s="108"/>
      <c r="C19" s="108"/>
      <c r="D19" s="138" t="s">
        <v>1</v>
      </c>
      <c r="E19" s="227" t="s">
        <v>1</v>
      </c>
      <c r="F19" s="108"/>
      <c r="G19" s="108"/>
      <c r="I19" s="152"/>
      <c r="J19" s="108"/>
      <c r="N19" s="107" t="s">
        <v>167</v>
      </c>
      <c r="O19" s="173"/>
      <c r="S19" s="126"/>
    </row>
    <row r="20" spans="1:21" ht="13.5" thickBot="1" x14ac:dyDescent="0.25">
      <c r="A20" s="136" t="s">
        <v>166</v>
      </c>
      <c r="B20" s="108"/>
      <c r="C20" s="108"/>
      <c r="D20" s="138"/>
      <c r="E20" s="136">
        <f>C10</f>
        <v>0.88</v>
      </c>
      <c r="F20" s="136" t="s">
        <v>165</v>
      </c>
      <c r="G20" s="108"/>
      <c r="I20" s="172"/>
      <c r="J20" s="229">
        <f>Q13/2</f>
        <v>9.5420336338418874</v>
      </c>
      <c r="K20" s="171" t="s">
        <v>98</v>
      </c>
      <c r="M20" s="171"/>
      <c r="N20" s="229">
        <f>J20</f>
        <v>9.5420336338418874</v>
      </c>
      <c r="O20" s="170" t="s">
        <v>1</v>
      </c>
      <c r="S20" s="126" t="s">
        <v>164</v>
      </c>
      <c r="U20" s="178"/>
    </row>
    <row r="21" spans="1:21" ht="13.5" thickTop="1" x14ac:dyDescent="0.2">
      <c r="A21" s="108"/>
      <c r="B21" s="108"/>
      <c r="C21" s="108"/>
      <c r="D21" s="205" t="s">
        <v>163</v>
      </c>
      <c r="E21" s="228">
        <f>E12*C10</f>
        <v>36.029958391123444</v>
      </c>
      <c r="F21" s="108" t="s">
        <v>137</v>
      </c>
      <c r="G21" s="108"/>
      <c r="J21" s="108" t="s">
        <v>162</v>
      </c>
      <c r="L21" s="201" t="s">
        <v>1</v>
      </c>
      <c r="M21" s="107" t="s">
        <v>1</v>
      </c>
      <c r="S21" s="126" t="s">
        <v>161</v>
      </c>
      <c r="U21" s="178"/>
    </row>
    <row r="22" spans="1:21" x14ac:dyDescent="0.2">
      <c r="A22" s="108"/>
      <c r="B22" s="108"/>
      <c r="C22" s="108"/>
      <c r="D22" s="205" t="s">
        <v>160</v>
      </c>
      <c r="E22" s="228">
        <f>E21/2</f>
        <v>18.014979195561722</v>
      </c>
      <c r="F22" s="227" t="s">
        <v>137</v>
      </c>
      <c r="G22" s="108"/>
      <c r="J22" s="108" t="s">
        <v>159</v>
      </c>
      <c r="L22" s="226"/>
      <c r="M22" s="107">
        <f>E22</f>
        <v>18.014979195561722</v>
      </c>
      <c r="N22" s="107" t="s">
        <v>11</v>
      </c>
      <c r="S22" s="126" t="s">
        <v>158</v>
      </c>
      <c r="U22" s="178"/>
    </row>
    <row r="23" spans="1:21" x14ac:dyDescent="0.2">
      <c r="A23" s="108"/>
      <c r="B23" s="108"/>
      <c r="C23" s="108"/>
      <c r="D23" s="108"/>
      <c r="E23" s="224">
        <f>E21*0.375</f>
        <v>13.511234396671291</v>
      </c>
      <c r="F23" s="108"/>
      <c r="G23" s="108"/>
      <c r="J23" s="108" t="s">
        <v>1</v>
      </c>
      <c r="L23" s="201"/>
      <c r="N23" s="190" t="s">
        <v>60</v>
      </c>
      <c r="S23" s="126" t="s">
        <v>157</v>
      </c>
      <c r="U23" s="178"/>
    </row>
    <row r="24" spans="1:21" x14ac:dyDescent="0.2">
      <c r="A24" s="108"/>
      <c r="B24" s="108"/>
      <c r="C24" s="108"/>
      <c r="D24" s="108"/>
      <c r="E24" s="224">
        <f>E21*0.072</f>
        <v>2.5941570041608877</v>
      </c>
      <c r="F24" s="108"/>
      <c r="G24" s="108"/>
      <c r="J24" s="108" t="s">
        <v>1</v>
      </c>
      <c r="K24" s="108"/>
      <c r="L24" s="225"/>
      <c r="N24" s="190" t="s">
        <v>156</v>
      </c>
      <c r="S24" s="126" t="s">
        <v>155</v>
      </c>
      <c r="U24" s="178"/>
    </row>
    <row r="25" spans="1:21" x14ac:dyDescent="0.2">
      <c r="A25" s="108"/>
      <c r="B25" s="108"/>
      <c r="C25" s="108"/>
      <c r="D25" s="108"/>
      <c r="E25" s="224">
        <f>E21*0.085</f>
        <v>3.0625464632454928</v>
      </c>
      <c r="F25" s="108"/>
      <c r="G25" s="108"/>
      <c r="J25" s="193" t="s">
        <v>154</v>
      </c>
      <c r="L25" s="223"/>
      <c r="N25" s="190"/>
      <c r="S25" s="210" t="s">
        <v>153</v>
      </c>
      <c r="T25" s="202">
        <f>E22</f>
        <v>18.014979195561722</v>
      </c>
      <c r="U25" s="178" t="s">
        <v>137</v>
      </c>
    </row>
    <row r="26" spans="1:21" x14ac:dyDescent="0.2">
      <c r="A26" s="108"/>
      <c r="B26" s="108"/>
      <c r="C26" s="108"/>
      <c r="D26" s="108"/>
      <c r="E26" s="108"/>
      <c r="F26" s="108"/>
      <c r="G26" s="108"/>
      <c r="J26" s="108"/>
      <c r="L26" s="222"/>
      <c r="N26" s="190"/>
      <c r="Q26" s="221" t="s">
        <v>152</v>
      </c>
      <c r="R26" s="213">
        <f>M22*3</f>
        <v>54.044937586685165</v>
      </c>
      <c r="S26" s="135" t="s">
        <v>151</v>
      </c>
      <c r="U26" s="178"/>
    </row>
    <row r="27" spans="1:21" x14ac:dyDescent="0.2">
      <c r="A27" s="108"/>
      <c r="B27" s="108"/>
      <c r="C27" s="108"/>
      <c r="D27" s="108"/>
      <c r="E27" s="108"/>
      <c r="F27" s="108"/>
      <c r="G27" s="108"/>
      <c r="J27" s="108"/>
      <c r="L27" s="138" t="s">
        <v>150</v>
      </c>
      <c r="N27" s="190"/>
      <c r="U27" s="178"/>
    </row>
    <row r="28" spans="1:21" ht="13.5" thickBot="1" x14ac:dyDescent="0.25">
      <c r="A28" s="196"/>
      <c r="B28" s="196"/>
      <c r="C28" s="196"/>
      <c r="D28" s="196"/>
      <c r="E28" s="196"/>
      <c r="F28" s="196"/>
      <c r="G28" s="196"/>
      <c r="H28" s="196"/>
      <c r="I28" s="196"/>
      <c r="J28" s="196"/>
      <c r="K28" s="196"/>
      <c r="L28" s="138" t="s">
        <v>1</v>
      </c>
      <c r="M28" s="196"/>
      <c r="N28" s="196"/>
      <c r="O28" s="196"/>
      <c r="P28" s="196"/>
      <c r="Q28" s="196"/>
      <c r="R28" s="196"/>
      <c r="S28" s="196"/>
      <c r="T28" s="196"/>
      <c r="U28" s="196"/>
    </row>
    <row r="29" spans="1:21" x14ac:dyDescent="0.2">
      <c r="A29" s="220" t="s">
        <v>149</v>
      </c>
      <c r="D29" s="219" t="s">
        <v>148</v>
      </c>
      <c r="H29" s="218"/>
      <c r="L29" s="217" t="s">
        <v>147</v>
      </c>
      <c r="M29" s="108"/>
      <c r="Q29" s="151" t="s">
        <v>146</v>
      </c>
      <c r="R29" s="151" t="s">
        <v>145</v>
      </c>
      <c r="S29" s="109" t="s">
        <v>144</v>
      </c>
    </row>
    <row r="30" spans="1:21" ht="13.5" thickBot="1" x14ac:dyDescent="0.25">
      <c r="A30" s="186"/>
      <c r="C30" s="186"/>
      <c r="D30" s="108"/>
      <c r="G30" s="200" t="s">
        <v>143</v>
      </c>
      <c r="I30" s="186"/>
      <c r="J30" s="186"/>
      <c r="K30" s="216"/>
      <c r="M30" s="186"/>
      <c r="N30" s="186"/>
      <c r="O30" s="186"/>
      <c r="Q30" s="214" t="s">
        <v>142</v>
      </c>
      <c r="R30" s="213">
        <f>M33*2</f>
        <v>27.022468793342583</v>
      </c>
      <c r="S30" s="109">
        <f>R30/2</f>
        <v>13.511234396671291</v>
      </c>
      <c r="T30" s="107" t="s">
        <v>137</v>
      </c>
    </row>
    <row r="31" spans="1:21" x14ac:dyDescent="0.2">
      <c r="A31" s="202">
        <f>D31-2</f>
        <v>34.029958391123444</v>
      </c>
      <c r="B31" s="108"/>
      <c r="D31" s="203">
        <f>E21</f>
        <v>36.029958391123444</v>
      </c>
      <c r="E31" s="107" t="s">
        <v>137</v>
      </c>
      <c r="F31" s="212"/>
      <c r="G31" s="215" t="s">
        <v>1</v>
      </c>
      <c r="H31" s="212"/>
      <c r="I31" s="212"/>
      <c r="L31" s="198"/>
      <c r="Q31" s="214" t="s">
        <v>141</v>
      </c>
      <c r="R31" s="213">
        <f>M33*2*3</f>
        <v>81.067406380027748</v>
      </c>
      <c r="S31" s="107">
        <f>R31/2</f>
        <v>40.533703190013874</v>
      </c>
      <c r="T31" s="107" t="s">
        <v>137</v>
      </c>
    </row>
    <row r="32" spans="1:21" ht="13.5" thickBot="1" x14ac:dyDescent="0.25">
      <c r="A32" s="187"/>
      <c r="B32" s="108"/>
      <c r="C32" s="186"/>
      <c r="D32" s="194"/>
      <c r="F32" s="208" t="s">
        <v>1</v>
      </c>
      <c r="G32" s="212"/>
      <c r="H32" s="212"/>
      <c r="I32" s="212"/>
      <c r="K32" s="108"/>
      <c r="L32" s="201"/>
      <c r="M32" s="108"/>
      <c r="N32" s="108"/>
    </row>
    <row r="33" spans="1:21" x14ac:dyDescent="0.2">
      <c r="A33" s="211" t="s">
        <v>1</v>
      </c>
      <c r="B33" s="108"/>
      <c r="D33" s="202"/>
      <c r="H33" s="210"/>
      <c r="I33" s="202"/>
      <c r="K33" s="108"/>
      <c r="L33" s="198"/>
      <c r="M33" s="209">
        <f>E23</f>
        <v>13.511234396671291</v>
      </c>
      <c r="N33" s="208" t="s">
        <v>11</v>
      </c>
      <c r="O33" s="208" t="s">
        <v>140</v>
      </c>
    </row>
    <row r="34" spans="1:21" ht="13.5" thickBot="1" x14ac:dyDescent="0.25">
      <c r="A34" s="187"/>
      <c r="B34" s="108"/>
      <c r="C34" s="186"/>
      <c r="D34" s="194"/>
      <c r="G34" s="109" t="s">
        <v>139</v>
      </c>
      <c r="J34" s="108"/>
      <c r="K34" s="207"/>
      <c r="L34" s="201"/>
      <c r="M34" s="206"/>
      <c r="N34" s="205" t="s">
        <v>138</v>
      </c>
      <c r="O34" s="204">
        <f>E24</f>
        <v>2.5941570041608877</v>
      </c>
      <c r="P34" s="109" t="s">
        <v>11</v>
      </c>
    </row>
    <row r="35" spans="1:21" x14ac:dyDescent="0.2">
      <c r="A35" s="202">
        <f>A31</f>
        <v>34.029958391123444</v>
      </c>
      <c r="B35" s="108"/>
      <c r="D35" s="203">
        <f>E21</f>
        <v>36.029958391123444</v>
      </c>
      <c r="E35" s="202" t="s">
        <v>137</v>
      </c>
      <c r="F35" s="107" t="s">
        <v>1</v>
      </c>
      <c r="K35" s="108"/>
      <c r="L35" s="201"/>
      <c r="M35" s="108"/>
      <c r="N35" s="108"/>
      <c r="Q35" s="107">
        <f>492/C3*12/2</f>
        <v>20.471567267683774</v>
      </c>
      <c r="R35" s="107" t="s">
        <v>136</v>
      </c>
    </row>
    <row r="36" spans="1:21" ht="13.5" thickBot="1" x14ac:dyDescent="0.25">
      <c r="A36" s="186"/>
      <c r="B36" s="108"/>
      <c r="C36" s="186"/>
      <c r="D36" s="194"/>
      <c r="K36" s="195">
        <f>E23</f>
        <v>13.511234396671291</v>
      </c>
      <c r="L36" s="198"/>
      <c r="M36" s="108"/>
      <c r="N36" s="108"/>
      <c r="O36" s="109" t="s">
        <v>135</v>
      </c>
    </row>
    <row r="37" spans="1:21" x14ac:dyDescent="0.2">
      <c r="K37" s="108"/>
      <c r="L37" s="201"/>
      <c r="M37" s="108"/>
      <c r="N37" s="108"/>
      <c r="P37" s="109" t="s">
        <v>134</v>
      </c>
    </row>
    <row r="38" spans="1:21" ht="13.5" thickBot="1" x14ac:dyDescent="0.25">
      <c r="A38" s="200" t="s">
        <v>133</v>
      </c>
      <c r="B38" s="199"/>
      <c r="I38" s="186"/>
      <c r="J38" s="186"/>
      <c r="K38" s="186"/>
      <c r="L38" s="198"/>
      <c r="M38" s="186"/>
      <c r="N38" s="186"/>
      <c r="O38" s="186"/>
    </row>
    <row r="39" spans="1:21" x14ac:dyDescent="0.2">
      <c r="A39" s="119" t="s">
        <v>132</v>
      </c>
      <c r="K39" s="108"/>
      <c r="L39" s="138" t="s">
        <v>131</v>
      </c>
      <c r="N39" s="108"/>
    </row>
    <row r="40" spans="1:21" ht="13.5" thickBot="1" x14ac:dyDescent="0.25">
      <c r="A40" s="196"/>
      <c r="B40" s="196"/>
      <c r="C40" s="196"/>
      <c r="D40" s="196"/>
      <c r="E40" s="196"/>
      <c r="F40" s="196"/>
      <c r="G40" s="196"/>
      <c r="H40" s="196"/>
      <c r="I40" s="196"/>
      <c r="J40" s="196"/>
      <c r="K40" s="196"/>
      <c r="L40" s="197" t="s">
        <v>1</v>
      </c>
      <c r="M40" s="196"/>
      <c r="N40" s="196"/>
      <c r="O40" s="196"/>
      <c r="P40" s="196"/>
      <c r="Q40" s="196"/>
      <c r="R40" s="196"/>
      <c r="S40" s="196"/>
      <c r="T40" s="196"/>
      <c r="U40" s="196"/>
    </row>
    <row r="41" spans="1:21" x14ac:dyDescent="0.2">
      <c r="A41" s="108"/>
      <c r="B41" s="108"/>
      <c r="C41" s="108"/>
      <c r="D41" s="108"/>
      <c r="E41" s="108"/>
      <c r="F41" s="108"/>
      <c r="G41" s="108"/>
      <c r="H41" s="108"/>
      <c r="I41" s="108"/>
      <c r="J41" s="108"/>
      <c r="K41" s="108"/>
      <c r="L41" s="108"/>
      <c r="M41" s="108"/>
      <c r="N41" s="108"/>
      <c r="O41" s="108"/>
      <c r="P41" s="108"/>
      <c r="Q41" s="108"/>
      <c r="R41" s="108"/>
      <c r="S41" s="108"/>
      <c r="T41" s="108"/>
      <c r="U41" s="108"/>
    </row>
    <row r="42" spans="1:21" x14ac:dyDescent="0.2">
      <c r="L42" s="108"/>
    </row>
    <row r="43" spans="1:21" x14ac:dyDescent="0.2">
      <c r="L43" s="108"/>
    </row>
    <row r="44" spans="1:21" x14ac:dyDescent="0.2">
      <c r="E44" s="108"/>
      <c r="F44" s="108"/>
      <c r="G44" s="108"/>
      <c r="H44" s="108"/>
      <c r="I44" s="108"/>
      <c r="J44" s="108"/>
      <c r="K44" s="108"/>
      <c r="L44" s="108"/>
      <c r="M44" s="108"/>
      <c r="N44" s="108"/>
      <c r="O44" s="108"/>
      <c r="P44" s="108"/>
      <c r="Q44" s="108"/>
      <c r="R44" s="108"/>
      <c r="S44" s="108"/>
    </row>
    <row r="45" spans="1:21" x14ac:dyDescent="0.2">
      <c r="E45" s="108"/>
      <c r="F45" s="108"/>
      <c r="G45" s="108"/>
      <c r="H45" s="108"/>
      <c r="I45" s="108"/>
      <c r="J45" s="108"/>
      <c r="K45" s="107" t="s">
        <v>115</v>
      </c>
      <c r="L45" s="108"/>
      <c r="M45" s="108"/>
      <c r="N45" s="108"/>
      <c r="O45" s="108"/>
      <c r="P45" s="108"/>
      <c r="Q45" s="108"/>
      <c r="R45" s="108"/>
      <c r="S45" s="108"/>
    </row>
    <row r="46" spans="1:21" x14ac:dyDescent="0.2">
      <c r="K46" s="107" t="s">
        <v>114</v>
      </c>
      <c r="L46" s="108"/>
    </row>
    <row r="47" spans="1:21" ht="13.5" thickBot="1" x14ac:dyDescent="0.25"/>
    <row r="48" spans="1:21" ht="13.5" thickTop="1" x14ac:dyDescent="0.2">
      <c r="I48" s="184"/>
      <c r="J48" s="182"/>
      <c r="K48" s="182"/>
      <c r="L48" s="194" t="s">
        <v>1</v>
      </c>
      <c r="M48" s="182"/>
      <c r="N48" s="182"/>
      <c r="O48" s="181"/>
    </row>
    <row r="49" spans="7:17" x14ac:dyDescent="0.2">
      <c r="I49" s="152"/>
      <c r="J49" s="193" t="s">
        <v>1</v>
      </c>
      <c r="K49" s="195" t="s">
        <v>121</v>
      </c>
      <c r="L49" s="108"/>
      <c r="M49" s="108"/>
      <c r="N49" s="108" t="s">
        <v>1</v>
      </c>
      <c r="O49" s="173" t="s">
        <v>1</v>
      </c>
    </row>
    <row r="50" spans="7:17" x14ac:dyDescent="0.2">
      <c r="I50" s="152"/>
      <c r="J50" s="193" t="s">
        <v>1</v>
      </c>
      <c r="K50" s="194" t="s">
        <v>1</v>
      </c>
      <c r="L50" s="108"/>
      <c r="M50" s="193"/>
      <c r="N50" s="108" t="s">
        <v>1</v>
      </c>
      <c r="O50" s="173" t="s">
        <v>121</v>
      </c>
    </row>
    <row r="51" spans="7:17" x14ac:dyDescent="0.2">
      <c r="I51" s="152"/>
      <c r="J51" s="138" t="s">
        <v>120</v>
      </c>
      <c r="K51" s="108"/>
      <c r="L51" s="138" t="s">
        <v>119</v>
      </c>
      <c r="M51" s="108"/>
      <c r="N51" s="190"/>
      <c r="O51" s="173"/>
    </row>
    <row r="52" spans="7:17" x14ac:dyDescent="0.2">
      <c r="G52" s="107" t="s">
        <v>115</v>
      </c>
      <c r="I52" s="152"/>
      <c r="J52" s="108" t="s">
        <v>1</v>
      </c>
      <c r="K52" s="108"/>
      <c r="L52" s="108"/>
      <c r="M52" s="192" t="s">
        <v>1</v>
      </c>
      <c r="N52" s="108"/>
      <c r="O52" s="173"/>
      <c r="Q52" s="107" t="s">
        <v>115</v>
      </c>
    </row>
    <row r="53" spans="7:17" x14ac:dyDescent="0.2">
      <c r="G53" s="107" t="s">
        <v>114</v>
      </c>
      <c r="I53" s="152"/>
      <c r="J53" s="108"/>
      <c r="K53" s="108"/>
      <c r="L53" s="108"/>
      <c r="M53" s="108"/>
      <c r="N53" s="108"/>
      <c r="O53" s="173"/>
      <c r="Q53" s="107" t="s">
        <v>114</v>
      </c>
    </row>
    <row r="54" spans="7:17" x14ac:dyDescent="0.2">
      <c r="I54" s="152"/>
      <c r="L54" s="191" t="s">
        <v>118</v>
      </c>
      <c r="M54" s="108"/>
      <c r="N54" s="108"/>
      <c r="O54" s="173"/>
    </row>
    <row r="55" spans="7:17" x14ac:dyDescent="0.2">
      <c r="I55" s="177" t="s">
        <v>1</v>
      </c>
      <c r="L55" s="191" t="s">
        <v>117</v>
      </c>
      <c r="M55" s="108"/>
      <c r="N55" s="108"/>
      <c r="O55" s="176" t="s">
        <v>1</v>
      </c>
    </row>
    <row r="56" spans="7:17" x14ac:dyDescent="0.2">
      <c r="I56" s="152"/>
      <c r="J56" s="108"/>
      <c r="K56" s="108"/>
      <c r="L56" s="190" t="s">
        <v>116</v>
      </c>
      <c r="M56" s="108"/>
      <c r="N56" s="108"/>
      <c r="O56" s="173"/>
    </row>
    <row r="57" spans="7:17" x14ac:dyDescent="0.2">
      <c r="I57" s="152"/>
      <c r="J57" s="108"/>
      <c r="K57" s="108"/>
      <c r="L57" s="108"/>
      <c r="M57" s="108"/>
      <c r="N57" s="108"/>
      <c r="O57" s="173"/>
    </row>
    <row r="58" spans="7:17" x14ac:dyDescent="0.2">
      <c r="I58" s="152"/>
      <c r="J58" s="108"/>
      <c r="K58" s="108"/>
      <c r="L58" s="108"/>
      <c r="M58" s="108"/>
      <c r="N58" s="108"/>
      <c r="O58" s="173"/>
    </row>
    <row r="59" spans="7:17" x14ac:dyDescent="0.2">
      <c r="I59" s="152"/>
      <c r="J59" s="108" t="s">
        <v>1</v>
      </c>
      <c r="K59" s="108"/>
      <c r="M59" s="108"/>
      <c r="N59" s="108"/>
      <c r="O59" s="173"/>
    </row>
    <row r="60" spans="7:17" x14ac:dyDescent="0.2">
      <c r="I60" s="152"/>
      <c r="J60" s="108"/>
      <c r="K60" s="108"/>
      <c r="L60" s="108"/>
      <c r="M60" s="108"/>
      <c r="N60" s="108"/>
      <c r="O60" s="173"/>
    </row>
    <row r="61" spans="7:17" ht="13.5" thickBot="1" x14ac:dyDescent="0.25">
      <c r="I61" s="172"/>
      <c r="J61" s="189" t="s">
        <v>1</v>
      </c>
      <c r="K61" s="171" t="s">
        <v>1</v>
      </c>
      <c r="L61" s="108"/>
      <c r="M61" s="171"/>
      <c r="N61" s="189" t="s">
        <v>1</v>
      </c>
      <c r="O61" s="170" t="s">
        <v>1</v>
      </c>
    </row>
    <row r="62" spans="7:17" ht="13.5" thickTop="1" x14ac:dyDescent="0.2">
      <c r="L62" s="108" t="s">
        <v>1</v>
      </c>
      <c r="M62" s="107" t="s">
        <v>1</v>
      </c>
    </row>
    <row r="63" spans="7:17" x14ac:dyDescent="0.2">
      <c r="K63" s="107" t="s">
        <v>115</v>
      </c>
    </row>
    <row r="64" spans="7:17" x14ac:dyDescent="0.2">
      <c r="K64" s="107" t="s">
        <v>114</v>
      </c>
    </row>
  </sheetData>
  <pageMargins left="0.5" right="0.5" top="0.5" bottom="0.25" header="0.5" footer="0.5"/>
  <pageSetup scale="75" orientation="portrait" horizontalDpi="360" verticalDpi="36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4"/>
  <sheetViews>
    <sheetView workbookViewId="0">
      <selection activeCell="W39" sqref="W39"/>
    </sheetView>
  </sheetViews>
  <sheetFormatPr defaultRowHeight="12.75" x14ac:dyDescent="0.2"/>
  <cols>
    <col min="1" max="1" width="6.5703125" style="107" customWidth="1"/>
    <col min="2" max="2" width="2.28515625" style="107" customWidth="1"/>
    <col min="3" max="3" width="5.7109375" style="107" customWidth="1"/>
    <col min="4" max="4" width="6.5703125" style="107" customWidth="1"/>
    <col min="5" max="5" width="7.7109375" style="107" customWidth="1"/>
    <col min="6" max="6" width="6.7109375" style="107" customWidth="1"/>
    <col min="7" max="7" width="4.7109375" style="107" customWidth="1"/>
    <col min="8" max="8" width="3.7109375" style="107" customWidth="1"/>
    <col min="9" max="9" width="6.5703125" style="107" customWidth="1"/>
    <col min="10" max="11" width="5.7109375" style="107" customWidth="1"/>
    <col min="12" max="12" width="2" style="107" customWidth="1"/>
    <col min="13" max="15" width="5.7109375" style="107" customWidth="1"/>
    <col min="16" max="16" width="3" style="107" customWidth="1"/>
    <col min="17" max="17" width="6.5703125" style="107" customWidth="1"/>
    <col min="18" max="18" width="7.7109375" style="107" customWidth="1"/>
    <col min="19" max="23" width="5.7109375" style="107" customWidth="1"/>
    <col min="24" max="102" width="2.28515625" style="107" customWidth="1"/>
    <col min="103" max="16384" width="9.140625" style="107"/>
  </cols>
  <sheetData>
    <row r="1" spans="1:20" ht="13.5" thickBot="1" x14ac:dyDescent="0.25">
      <c r="B1" s="259"/>
      <c r="C1" s="258" t="s">
        <v>206</v>
      </c>
      <c r="D1" s="258"/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  <c r="P1" s="257"/>
      <c r="Q1" s="257"/>
      <c r="R1" s="257"/>
      <c r="S1" s="256"/>
    </row>
    <row r="2" spans="1:20" ht="13.5" thickBot="1" x14ac:dyDescent="0.25">
      <c r="I2" s="255" t="s">
        <v>211</v>
      </c>
    </row>
    <row r="3" spans="1:20" ht="13.5" thickBot="1" x14ac:dyDescent="0.25">
      <c r="C3" s="252">
        <v>432.1</v>
      </c>
      <c r="D3" s="254" t="s">
        <v>74</v>
      </c>
      <c r="I3" s="107" t="s">
        <v>1</v>
      </c>
      <c r="J3" s="253" t="s">
        <v>1</v>
      </c>
      <c r="K3" s="192" t="s">
        <v>1</v>
      </c>
      <c r="L3" s="108"/>
      <c r="M3" s="108"/>
    </row>
    <row r="4" spans="1:20" ht="13.5" thickBot="1" x14ac:dyDescent="0.25">
      <c r="A4" s="108"/>
      <c r="B4" s="108"/>
      <c r="C4" s="252">
        <v>0.375</v>
      </c>
      <c r="D4" s="251" t="s">
        <v>205</v>
      </c>
      <c r="F4" s="250"/>
      <c r="G4" s="108"/>
      <c r="J4" s="194"/>
      <c r="K4" s="108"/>
      <c r="L4" s="245" t="s">
        <v>204</v>
      </c>
      <c r="Q4" s="109" t="s">
        <v>1</v>
      </c>
      <c r="S4" s="151" t="s">
        <v>1</v>
      </c>
    </row>
    <row r="5" spans="1:20" ht="13.5" thickBot="1" x14ac:dyDescent="0.25">
      <c r="A5" s="108"/>
      <c r="B5" s="108"/>
      <c r="C5" s="249"/>
      <c r="D5" s="249"/>
      <c r="E5" s="119"/>
      <c r="F5" s="136"/>
      <c r="G5" s="243" t="s">
        <v>203</v>
      </c>
      <c r="J5" s="229">
        <f>Q13/2</f>
        <v>2.7221259546401293</v>
      </c>
      <c r="L5" s="194" t="s">
        <v>1</v>
      </c>
      <c r="N5" s="118">
        <f>J5</f>
        <v>2.7221259546401293</v>
      </c>
      <c r="O5" s="107" t="s">
        <v>1</v>
      </c>
      <c r="Q5" s="107" t="s">
        <v>1</v>
      </c>
      <c r="S5" s="248" t="s">
        <v>202</v>
      </c>
    </row>
    <row r="6" spans="1:20" ht="13.5" thickTop="1" x14ac:dyDescent="0.2">
      <c r="A6" s="108"/>
      <c r="B6" s="108"/>
      <c r="C6" s="247" t="s">
        <v>201</v>
      </c>
      <c r="D6" s="193"/>
      <c r="E6" s="195">
        <f>460/C3</f>
        <v>1.0645683869474658</v>
      </c>
      <c r="F6" s="108" t="s">
        <v>187</v>
      </c>
      <c r="G6" s="108"/>
      <c r="I6" s="184"/>
      <c r="J6" s="182"/>
      <c r="K6" s="182"/>
      <c r="M6" s="182"/>
      <c r="N6" s="182" t="s">
        <v>1</v>
      </c>
      <c r="O6" s="181"/>
      <c r="Q6" s="109"/>
      <c r="R6" s="118"/>
      <c r="S6" s="126" t="s">
        <v>200</v>
      </c>
    </row>
    <row r="7" spans="1:20" x14ac:dyDescent="0.2">
      <c r="A7" s="108"/>
      <c r="B7" s="108"/>
      <c r="C7" s="247" t="s">
        <v>199</v>
      </c>
      <c r="D7" s="193"/>
      <c r="E7" s="228">
        <f>E12-2.4-C4</f>
        <v>10.888503818560517</v>
      </c>
      <c r="F7" s="208" t="s">
        <v>137</v>
      </c>
      <c r="G7" s="108"/>
      <c r="I7" s="152"/>
      <c r="J7" s="193" t="s">
        <v>1</v>
      </c>
      <c r="K7" s="228" t="s">
        <v>1</v>
      </c>
      <c r="M7" s="108"/>
      <c r="N7" s="108" t="s">
        <v>167</v>
      </c>
      <c r="O7" s="173"/>
      <c r="R7" s="117" t="s">
        <v>198</v>
      </c>
      <c r="S7" s="107">
        <f>C4</f>
        <v>0.375</v>
      </c>
      <c r="T7" s="107" t="s">
        <v>197</v>
      </c>
    </row>
    <row r="8" spans="1:20" x14ac:dyDescent="0.2">
      <c r="A8" s="108"/>
      <c r="B8" s="108"/>
      <c r="C8" s="246" t="s">
        <v>196</v>
      </c>
      <c r="D8" s="237"/>
      <c r="E8" s="108" t="s">
        <v>1</v>
      </c>
      <c r="F8" s="108"/>
      <c r="G8" s="108"/>
      <c r="I8" s="152"/>
      <c r="J8" s="138" t="s">
        <v>1</v>
      </c>
      <c r="K8" s="194" t="s">
        <v>1</v>
      </c>
      <c r="M8" s="193"/>
      <c r="N8" s="245" t="s">
        <v>195</v>
      </c>
      <c r="O8" s="173"/>
      <c r="R8" s="244" t="s">
        <v>194</v>
      </c>
      <c r="S8" s="208"/>
    </row>
    <row r="9" spans="1:20" ht="13.5" thickBot="1" x14ac:dyDescent="0.25">
      <c r="A9" s="108"/>
      <c r="B9" s="108"/>
      <c r="C9" s="227"/>
      <c r="D9" s="108"/>
      <c r="E9" s="108"/>
      <c r="F9" s="108"/>
      <c r="G9" s="243" t="s">
        <v>193</v>
      </c>
      <c r="I9" s="152"/>
      <c r="J9" s="193" t="s">
        <v>1</v>
      </c>
      <c r="K9" s="108" t="s">
        <v>1</v>
      </c>
      <c r="M9" s="108"/>
      <c r="N9" s="138" t="s">
        <v>192</v>
      </c>
      <c r="O9" s="173"/>
      <c r="R9" s="118">
        <f>E7*2</f>
        <v>21.777007637121034</v>
      </c>
      <c r="S9" s="242" t="s">
        <v>191</v>
      </c>
    </row>
    <row r="10" spans="1:20" ht="13.5" thickBot="1" x14ac:dyDescent="0.25">
      <c r="A10" s="108"/>
      <c r="B10" s="108"/>
      <c r="C10" s="241">
        <v>0.88</v>
      </c>
      <c r="D10" s="240" t="s">
        <v>165</v>
      </c>
      <c r="E10" s="108"/>
      <c r="F10" s="108"/>
      <c r="G10" s="193" t="s">
        <v>190</v>
      </c>
      <c r="I10" s="152"/>
      <c r="J10" s="108" t="s">
        <v>1</v>
      </c>
      <c r="K10" s="108"/>
      <c r="M10" s="192"/>
      <c r="N10" s="239" t="s">
        <v>189</v>
      </c>
      <c r="O10" s="173"/>
      <c r="Q10" s="178"/>
      <c r="R10" s="118">
        <f>E6*2</f>
        <v>2.1291367738949316</v>
      </c>
      <c r="S10" s="151" t="s">
        <v>188</v>
      </c>
    </row>
    <row r="11" spans="1:20" x14ac:dyDescent="0.2">
      <c r="A11" s="108"/>
      <c r="B11" s="108"/>
      <c r="C11" s="193" t="s">
        <v>1</v>
      </c>
      <c r="D11" s="193"/>
      <c r="E11" s="194">
        <f>984/C3/2</f>
        <v>1.1386253182133765</v>
      </c>
      <c r="F11" s="108" t="s">
        <v>187</v>
      </c>
      <c r="G11" s="108"/>
      <c r="I11" s="152"/>
      <c r="J11" s="107" t="s">
        <v>186</v>
      </c>
      <c r="N11" s="138" t="s">
        <v>185</v>
      </c>
      <c r="O11" s="173"/>
      <c r="S11" s="126" t="s">
        <v>184</v>
      </c>
    </row>
    <row r="12" spans="1:20" x14ac:dyDescent="0.2">
      <c r="A12" s="108"/>
      <c r="B12" s="108"/>
      <c r="C12" s="192" t="s">
        <v>1</v>
      </c>
      <c r="D12" s="193" t="s">
        <v>183</v>
      </c>
      <c r="E12" s="237">
        <f>E11*12</f>
        <v>13.663503818560518</v>
      </c>
      <c r="F12" s="208" t="s">
        <v>137</v>
      </c>
      <c r="G12" s="108"/>
      <c r="I12" s="152"/>
      <c r="J12" s="238"/>
      <c r="K12" s="108"/>
      <c r="M12" s="108"/>
      <c r="N12" s="235" t="s">
        <v>182</v>
      </c>
      <c r="O12" s="173"/>
      <c r="R12" s="118">
        <f>Q13-2</f>
        <v>3.4442519092802586</v>
      </c>
      <c r="S12" s="135" t="s">
        <v>181</v>
      </c>
    </row>
    <row r="13" spans="1:20" x14ac:dyDescent="0.2">
      <c r="A13" s="108"/>
      <c r="B13" s="108"/>
      <c r="C13" s="108" t="s">
        <v>1</v>
      </c>
      <c r="D13" s="193" t="s">
        <v>142</v>
      </c>
      <c r="E13" s="237">
        <f>E12/2</f>
        <v>6.8317519092802588</v>
      </c>
      <c r="F13" s="208" t="s">
        <v>137</v>
      </c>
      <c r="G13" s="108"/>
      <c r="H13" s="236" t="s">
        <v>1</v>
      </c>
      <c r="I13" s="152"/>
      <c r="J13" s="108"/>
      <c r="K13" s="108"/>
      <c r="M13" s="108"/>
      <c r="N13" s="235" t="s">
        <v>1</v>
      </c>
      <c r="O13" s="173"/>
      <c r="P13" s="107" t="s">
        <v>1</v>
      </c>
      <c r="Q13" s="118">
        <f>E7/2</f>
        <v>5.4442519092802586</v>
      </c>
      <c r="R13" s="232">
        <v>3</v>
      </c>
      <c r="S13" s="135" t="s">
        <v>180</v>
      </c>
    </row>
    <row r="14" spans="1:20" x14ac:dyDescent="0.2">
      <c r="A14" s="108"/>
      <c r="B14" s="108"/>
      <c r="C14" s="108"/>
      <c r="D14" s="108"/>
      <c r="E14" s="108"/>
      <c r="F14" s="108"/>
      <c r="G14" s="108"/>
      <c r="H14" s="175"/>
      <c r="I14" s="234"/>
      <c r="J14" s="108"/>
      <c r="K14" s="108"/>
      <c r="M14" s="108"/>
      <c r="N14" s="108"/>
      <c r="O14" s="233"/>
      <c r="R14" s="232">
        <v>4</v>
      </c>
      <c r="S14" s="135" t="s">
        <v>179</v>
      </c>
    </row>
    <row r="15" spans="1:20" x14ac:dyDescent="0.2">
      <c r="A15" s="108"/>
      <c r="B15" s="108"/>
      <c r="C15" s="108"/>
      <c r="D15" s="108"/>
      <c r="E15" s="191" t="s">
        <v>178</v>
      </c>
      <c r="F15" s="108"/>
      <c r="G15" s="108"/>
      <c r="I15" s="152"/>
      <c r="J15" s="108" t="s">
        <v>177</v>
      </c>
      <c r="O15" s="173"/>
      <c r="S15" s="126" t="s">
        <v>176</v>
      </c>
    </row>
    <row r="16" spans="1:20" x14ac:dyDescent="0.2">
      <c r="A16" s="108"/>
      <c r="B16" s="108"/>
      <c r="C16" s="108"/>
      <c r="D16" s="108"/>
      <c r="E16" s="191" t="s">
        <v>175</v>
      </c>
      <c r="F16" s="108"/>
      <c r="G16" s="108"/>
      <c r="I16" s="152"/>
      <c r="J16" s="108" t="s">
        <v>174</v>
      </c>
      <c r="O16" s="173"/>
      <c r="R16" s="231">
        <f>M22</f>
        <v>6.0119416801666281</v>
      </c>
      <c r="S16" s="126" t="s">
        <v>173</v>
      </c>
    </row>
    <row r="17" spans="1:21" x14ac:dyDescent="0.2">
      <c r="A17" s="108"/>
      <c r="B17" s="108"/>
      <c r="C17" s="193"/>
      <c r="D17" s="193" t="s">
        <v>172</v>
      </c>
      <c r="E17" s="228">
        <f>E25</f>
        <v>1.0220300856283269</v>
      </c>
      <c r="F17" s="108" t="s">
        <v>171</v>
      </c>
      <c r="G17" s="108"/>
      <c r="I17" s="152"/>
      <c r="J17" s="108" t="s">
        <v>1</v>
      </c>
      <c r="O17" s="173"/>
      <c r="S17" s="126" t="s">
        <v>1</v>
      </c>
    </row>
    <row r="18" spans="1:21" x14ac:dyDescent="0.2">
      <c r="A18" s="108"/>
      <c r="B18" s="108"/>
      <c r="C18" s="108"/>
      <c r="D18" s="108"/>
      <c r="E18" s="222" t="s">
        <v>170</v>
      </c>
      <c r="F18" s="108"/>
      <c r="G18" s="108"/>
      <c r="I18" s="230" t="s">
        <v>1</v>
      </c>
      <c r="J18" s="108" t="s">
        <v>1</v>
      </c>
      <c r="O18" s="173"/>
      <c r="S18" s="126" t="s">
        <v>169</v>
      </c>
    </row>
    <row r="19" spans="1:21" x14ac:dyDescent="0.2">
      <c r="A19" s="136" t="s">
        <v>168</v>
      </c>
      <c r="B19" s="108"/>
      <c r="C19" s="108"/>
      <c r="D19" s="138" t="s">
        <v>1</v>
      </c>
      <c r="E19" s="227" t="s">
        <v>1</v>
      </c>
      <c r="F19" s="108"/>
      <c r="G19" s="108"/>
      <c r="I19" s="152"/>
      <c r="J19" s="108"/>
      <c r="N19" s="107" t="s">
        <v>167</v>
      </c>
      <c r="O19" s="173"/>
      <c r="S19" s="126"/>
    </row>
    <row r="20" spans="1:21" ht="13.5" thickBot="1" x14ac:dyDescent="0.25">
      <c r="A20" s="136" t="s">
        <v>166</v>
      </c>
      <c r="B20" s="108"/>
      <c r="C20" s="108"/>
      <c r="D20" s="138"/>
      <c r="E20" s="136">
        <f>C10</f>
        <v>0.88</v>
      </c>
      <c r="F20" s="136" t="s">
        <v>165</v>
      </c>
      <c r="G20" s="108"/>
      <c r="I20" s="172"/>
      <c r="J20" s="229">
        <f>Q13/2</f>
        <v>2.7221259546401293</v>
      </c>
      <c r="K20" s="171" t="s">
        <v>98</v>
      </c>
      <c r="M20" s="171"/>
      <c r="N20" s="229">
        <f>J20</f>
        <v>2.7221259546401293</v>
      </c>
      <c r="O20" s="170" t="s">
        <v>1</v>
      </c>
      <c r="S20" s="126" t="s">
        <v>164</v>
      </c>
      <c r="U20" s="178"/>
    </row>
    <row r="21" spans="1:21" ht="13.5" thickTop="1" x14ac:dyDescent="0.2">
      <c r="A21" s="108"/>
      <c r="B21" s="108"/>
      <c r="C21" s="108"/>
      <c r="D21" s="205" t="s">
        <v>163</v>
      </c>
      <c r="E21" s="228">
        <f>E12*C10</f>
        <v>12.023883360333256</v>
      </c>
      <c r="F21" s="108" t="s">
        <v>137</v>
      </c>
      <c r="G21" s="108"/>
      <c r="J21" s="108" t="s">
        <v>162</v>
      </c>
      <c r="L21" s="201" t="s">
        <v>1</v>
      </c>
      <c r="M21" s="107" t="s">
        <v>1</v>
      </c>
      <c r="S21" s="126" t="s">
        <v>161</v>
      </c>
      <c r="U21" s="178"/>
    </row>
    <row r="22" spans="1:21" x14ac:dyDescent="0.2">
      <c r="A22" s="108"/>
      <c r="B22" s="108"/>
      <c r="C22" s="108"/>
      <c r="D22" s="205" t="s">
        <v>160</v>
      </c>
      <c r="E22" s="228">
        <f>E21/2</f>
        <v>6.0119416801666281</v>
      </c>
      <c r="F22" s="227" t="s">
        <v>137</v>
      </c>
      <c r="G22" s="108"/>
      <c r="J22" s="108" t="s">
        <v>159</v>
      </c>
      <c r="L22" s="226"/>
      <c r="M22" s="107">
        <f>E22</f>
        <v>6.0119416801666281</v>
      </c>
      <c r="N22" s="107" t="s">
        <v>11</v>
      </c>
      <c r="S22" s="126" t="s">
        <v>158</v>
      </c>
      <c r="U22" s="178"/>
    </row>
    <row r="23" spans="1:21" x14ac:dyDescent="0.2">
      <c r="A23" s="108"/>
      <c r="B23" s="108"/>
      <c r="C23" s="108"/>
      <c r="D23" s="108"/>
      <c r="E23" s="224">
        <f>E21*0.375</f>
        <v>4.5089562601249709</v>
      </c>
      <c r="F23" s="108"/>
      <c r="G23" s="108"/>
      <c r="J23" s="108" t="s">
        <v>1</v>
      </c>
      <c r="L23" s="201"/>
      <c r="N23" s="190" t="s">
        <v>60</v>
      </c>
      <c r="S23" s="126" t="s">
        <v>157</v>
      </c>
      <c r="U23" s="178"/>
    </row>
    <row r="24" spans="1:21" x14ac:dyDescent="0.2">
      <c r="A24" s="108"/>
      <c r="B24" s="108"/>
      <c r="C24" s="108"/>
      <c r="D24" s="108"/>
      <c r="E24" s="224">
        <f>E21*0.072</f>
        <v>0.86571960194399433</v>
      </c>
      <c r="F24" s="108"/>
      <c r="G24" s="108"/>
      <c r="J24" s="108" t="s">
        <v>1</v>
      </c>
      <c r="K24" s="108"/>
      <c r="L24" s="225"/>
      <c r="N24" s="190" t="s">
        <v>156</v>
      </c>
      <c r="S24" s="126" t="s">
        <v>155</v>
      </c>
      <c r="U24" s="178"/>
    </row>
    <row r="25" spans="1:21" x14ac:dyDescent="0.2">
      <c r="A25" s="108"/>
      <c r="B25" s="108"/>
      <c r="C25" s="108"/>
      <c r="D25" s="108"/>
      <c r="E25" s="224">
        <f>E21*0.085</f>
        <v>1.0220300856283269</v>
      </c>
      <c r="F25" s="108"/>
      <c r="G25" s="108"/>
      <c r="J25" s="193" t="s">
        <v>154</v>
      </c>
      <c r="L25" s="223"/>
      <c r="N25" s="190"/>
      <c r="S25" s="210" t="s">
        <v>153</v>
      </c>
      <c r="T25" s="202">
        <f>E22</f>
        <v>6.0119416801666281</v>
      </c>
      <c r="U25" s="178" t="s">
        <v>137</v>
      </c>
    </row>
    <row r="26" spans="1:21" x14ac:dyDescent="0.2">
      <c r="A26" s="108"/>
      <c r="B26" s="108"/>
      <c r="C26" s="108"/>
      <c r="D26" s="108"/>
      <c r="E26" s="108"/>
      <c r="F26" s="108"/>
      <c r="G26" s="108"/>
      <c r="J26" s="108"/>
      <c r="L26" s="222"/>
      <c r="N26" s="190"/>
      <c r="Q26" s="221" t="s">
        <v>152</v>
      </c>
      <c r="R26" s="213">
        <f>M22*3</f>
        <v>18.035825040499883</v>
      </c>
      <c r="S26" s="135" t="s">
        <v>151</v>
      </c>
      <c r="U26" s="178"/>
    </row>
    <row r="27" spans="1:21" x14ac:dyDescent="0.2">
      <c r="A27" s="108"/>
      <c r="B27" s="108"/>
      <c r="C27" s="108"/>
      <c r="D27" s="108"/>
      <c r="E27" s="108"/>
      <c r="F27" s="108"/>
      <c r="G27" s="108"/>
      <c r="J27" s="108"/>
      <c r="L27" s="138" t="s">
        <v>150</v>
      </c>
      <c r="N27" s="190"/>
      <c r="U27" s="178"/>
    </row>
    <row r="28" spans="1:21" ht="13.5" thickBot="1" x14ac:dyDescent="0.25">
      <c r="A28" s="196"/>
      <c r="B28" s="196"/>
      <c r="C28" s="196"/>
      <c r="D28" s="196"/>
      <c r="E28" s="196"/>
      <c r="F28" s="196"/>
      <c r="G28" s="196"/>
      <c r="H28" s="196"/>
      <c r="I28" s="196"/>
      <c r="J28" s="196"/>
      <c r="K28" s="196"/>
      <c r="L28" s="138" t="s">
        <v>1</v>
      </c>
      <c r="M28" s="196"/>
      <c r="N28" s="196"/>
      <c r="O28" s="196"/>
      <c r="P28" s="196"/>
      <c r="Q28" s="196"/>
      <c r="R28" s="196"/>
      <c r="S28" s="196"/>
      <c r="T28" s="196"/>
      <c r="U28" s="196"/>
    </row>
    <row r="29" spans="1:21" x14ac:dyDescent="0.2">
      <c r="A29" s="220" t="s">
        <v>149</v>
      </c>
      <c r="D29" s="219" t="s">
        <v>148</v>
      </c>
      <c r="H29" s="218"/>
      <c r="L29" s="217" t="s">
        <v>147</v>
      </c>
      <c r="M29" s="108"/>
      <c r="Q29" s="151" t="s">
        <v>146</v>
      </c>
      <c r="R29" s="151" t="s">
        <v>145</v>
      </c>
      <c r="S29" s="109" t="s">
        <v>144</v>
      </c>
    </row>
    <row r="30" spans="1:21" ht="13.5" thickBot="1" x14ac:dyDescent="0.25">
      <c r="A30" s="186"/>
      <c r="C30" s="186"/>
      <c r="D30" s="108"/>
      <c r="G30" s="200" t="s">
        <v>143</v>
      </c>
      <c r="I30" s="186"/>
      <c r="J30" s="186"/>
      <c r="K30" s="216"/>
      <c r="M30" s="186"/>
      <c r="N30" s="186"/>
      <c r="O30" s="186"/>
      <c r="Q30" s="214" t="s">
        <v>142</v>
      </c>
      <c r="R30" s="213">
        <f>M33*2</f>
        <v>9.0179125202499417</v>
      </c>
      <c r="S30" s="109">
        <f>R30/2</f>
        <v>4.5089562601249709</v>
      </c>
      <c r="T30" s="107" t="s">
        <v>137</v>
      </c>
    </row>
    <row r="31" spans="1:21" x14ac:dyDescent="0.2">
      <c r="A31" s="202">
        <f>D31-2</f>
        <v>10.023883360333256</v>
      </c>
      <c r="B31" s="108"/>
      <c r="D31" s="203">
        <f>E21</f>
        <v>12.023883360333256</v>
      </c>
      <c r="E31" s="107" t="s">
        <v>137</v>
      </c>
      <c r="F31" s="212"/>
      <c r="G31" s="215" t="s">
        <v>1</v>
      </c>
      <c r="H31" s="212"/>
      <c r="I31" s="212"/>
      <c r="L31" s="198"/>
      <c r="Q31" s="214" t="s">
        <v>141</v>
      </c>
      <c r="R31" s="213">
        <f>M33*2*3</f>
        <v>27.053737560749823</v>
      </c>
      <c r="S31" s="107">
        <f>R31/2</f>
        <v>13.526868780374912</v>
      </c>
      <c r="T31" s="107" t="s">
        <v>137</v>
      </c>
    </row>
    <row r="32" spans="1:21" ht="13.5" thickBot="1" x14ac:dyDescent="0.25">
      <c r="A32" s="187"/>
      <c r="B32" s="108"/>
      <c r="C32" s="186"/>
      <c r="D32" s="194"/>
      <c r="F32" s="208" t="s">
        <v>1</v>
      </c>
      <c r="G32" s="212"/>
      <c r="H32" s="212"/>
      <c r="I32" s="212"/>
      <c r="K32" s="108"/>
      <c r="L32" s="201"/>
      <c r="M32" s="108"/>
      <c r="N32" s="108"/>
    </row>
    <row r="33" spans="1:21" x14ac:dyDescent="0.2">
      <c r="A33" s="211" t="s">
        <v>1</v>
      </c>
      <c r="B33" s="108"/>
      <c r="D33" s="202"/>
      <c r="H33" s="210"/>
      <c r="I33" s="202"/>
      <c r="K33" s="108"/>
      <c r="L33" s="198"/>
      <c r="M33" s="209">
        <f>E23</f>
        <v>4.5089562601249709</v>
      </c>
      <c r="N33" s="208" t="s">
        <v>11</v>
      </c>
      <c r="O33" s="208" t="s">
        <v>140</v>
      </c>
    </row>
    <row r="34" spans="1:21" ht="13.5" thickBot="1" x14ac:dyDescent="0.25">
      <c r="A34" s="187"/>
      <c r="B34" s="108"/>
      <c r="C34" s="186"/>
      <c r="D34" s="194"/>
      <c r="G34" s="109" t="s">
        <v>139</v>
      </c>
      <c r="J34" s="108"/>
      <c r="K34" s="207"/>
      <c r="L34" s="201"/>
      <c r="M34" s="206"/>
      <c r="N34" s="205" t="s">
        <v>138</v>
      </c>
      <c r="O34" s="204">
        <f>E24</f>
        <v>0.86571960194399433</v>
      </c>
      <c r="P34" s="109" t="s">
        <v>11</v>
      </c>
    </row>
    <row r="35" spans="1:21" x14ac:dyDescent="0.2">
      <c r="A35" s="202">
        <f>A31</f>
        <v>10.023883360333256</v>
      </c>
      <c r="B35" s="108"/>
      <c r="D35" s="203">
        <f>E21</f>
        <v>12.023883360333256</v>
      </c>
      <c r="E35" s="202" t="s">
        <v>137</v>
      </c>
      <c r="F35" s="107" t="s">
        <v>1</v>
      </c>
      <c r="K35" s="108"/>
      <c r="L35" s="201"/>
      <c r="M35" s="108"/>
      <c r="N35" s="108"/>
      <c r="Q35" s="107">
        <f>492/C3*12/2</f>
        <v>6.8317519092802588</v>
      </c>
      <c r="R35" s="107" t="s">
        <v>136</v>
      </c>
    </row>
    <row r="36" spans="1:21" ht="13.5" thickBot="1" x14ac:dyDescent="0.25">
      <c r="A36" s="186"/>
      <c r="B36" s="108"/>
      <c r="C36" s="186"/>
      <c r="D36" s="194"/>
      <c r="K36" s="195">
        <f>E23</f>
        <v>4.5089562601249709</v>
      </c>
      <c r="L36" s="198"/>
      <c r="M36" s="108"/>
      <c r="N36" s="108"/>
      <c r="O36" s="109" t="s">
        <v>135</v>
      </c>
    </row>
    <row r="37" spans="1:21" x14ac:dyDescent="0.2">
      <c r="K37" s="108"/>
      <c r="L37" s="201"/>
      <c r="M37" s="108"/>
      <c r="N37" s="108"/>
      <c r="P37" s="109" t="s">
        <v>134</v>
      </c>
    </row>
    <row r="38" spans="1:21" ht="13.5" thickBot="1" x14ac:dyDescent="0.25">
      <c r="A38" s="200" t="s">
        <v>133</v>
      </c>
      <c r="B38" s="199"/>
      <c r="I38" s="186"/>
      <c r="J38" s="186"/>
      <c r="K38" s="186"/>
      <c r="L38" s="198"/>
      <c r="M38" s="186"/>
      <c r="N38" s="186"/>
      <c r="O38" s="186"/>
    </row>
    <row r="39" spans="1:21" x14ac:dyDescent="0.2">
      <c r="A39" s="119" t="s">
        <v>132</v>
      </c>
      <c r="K39" s="108"/>
      <c r="L39" s="138" t="s">
        <v>131</v>
      </c>
      <c r="N39" s="108"/>
    </row>
    <row r="40" spans="1:21" ht="13.5" thickBot="1" x14ac:dyDescent="0.25">
      <c r="A40" s="196"/>
      <c r="B40" s="196"/>
      <c r="C40" s="196"/>
      <c r="D40" s="196"/>
      <c r="E40" s="196"/>
      <c r="F40" s="196"/>
      <c r="G40" s="196"/>
      <c r="H40" s="196"/>
      <c r="I40" s="196"/>
      <c r="J40" s="196"/>
      <c r="K40" s="196"/>
      <c r="L40" s="197" t="s">
        <v>1</v>
      </c>
      <c r="M40" s="196"/>
      <c r="N40" s="196"/>
      <c r="O40" s="196"/>
      <c r="P40" s="196"/>
      <c r="Q40" s="196"/>
      <c r="R40" s="196"/>
      <c r="S40" s="196"/>
      <c r="T40" s="196"/>
      <c r="U40" s="196"/>
    </row>
    <row r="41" spans="1:21" x14ac:dyDescent="0.2">
      <c r="A41" s="108"/>
      <c r="B41" s="108"/>
      <c r="C41" s="108"/>
      <c r="D41" s="108"/>
      <c r="E41" s="108"/>
      <c r="F41" s="108"/>
      <c r="G41" s="108"/>
      <c r="H41" s="108"/>
      <c r="I41" s="108"/>
      <c r="J41" s="108"/>
      <c r="K41" s="108"/>
      <c r="L41" s="108"/>
      <c r="M41" s="108"/>
      <c r="N41" s="108"/>
      <c r="O41" s="108"/>
      <c r="P41" s="108"/>
      <c r="Q41" s="108"/>
      <c r="R41" s="108"/>
      <c r="S41" s="108"/>
      <c r="T41" s="108"/>
      <c r="U41" s="108"/>
    </row>
    <row r="42" spans="1:21" x14ac:dyDescent="0.2">
      <c r="A42" s="107" t="s">
        <v>130</v>
      </c>
      <c r="L42" s="108"/>
    </row>
    <row r="43" spans="1:21" x14ac:dyDescent="0.2">
      <c r="A43" s="107" t="s">
        <v>129</v>
      </c>
      <c r="L43" s="108"/>
    </row>
    <row r="44" spans="1:21" x14ac:dyDescent="0.2">
      <c r="A44" s="107" t="s">
        <v>128</v>
      </c>
      <c r="E44" s="108"/>
      <c r="F44" s="108"/>
      <c r="G44" s="108"/>
      <c r="H44" s="108"/>
      <c r="I44" s="108"/>
      <c r="J44" s="108"/>
      <c r="K44" s="108"/>
      <c r="L44" s="108"/>
      <c r="M44" s="108"/>
      <c r="N44" s="108"/>
      <c r="O44" s="108"/>
      <c r="P44" s="108"/>
      <c r="Q44" s="108"/>
      <c r="R44" s="108"/>
      <c r="S44" s="108"/>
    </row>
    <row r="45" spans="1:21" x14ac:dyDescent="0.2">
      <c r="A45" s="107" t="s">
        <v>127</v>
      </c>
      <c r="E45" s="108"/>
      <c r="F45" s="108"/>
      <c r="G45" s="108"/>
      <c r="H45" s="108"/>
      <c r="I45" s="108"/>
      <c r="J45" s="108"/>
      <c r="K45" s="107" t="s">
        <v>115</v>
      </c>
      <c r="L45" s="108"/>
      <c r="M45" s="108"/>
      <c r="N45" s="108"/>
      <c r="O45" s="108"/>
      <c r="P45" s="108"/>
      <c r="Q45" s="108"/>
      <c r="R45" s="108"/>
      <c r="S45" s="108"/>
    </row>
    <row r="46" spans="1:21" x14ac:dyDescent="0.2">
      <c r="A46" s="107" t="s">
        <v>126</v>
      </c>
      <c r="K46" s="107" t="s">
        <v>114</v>
      </c>
      <c r="L46" s="108"/>
    </row>
    <row r="47" spans="1:21" ht="13.5" thickBot="1" x14ac:dyDescent="0.25">
      <c r="A47" s="107" t="s">
        <v>125</v>
      </c>
    </row>
    <row r="48" spans="1:21" ht="13.5" thickTop="1" x14ac:dyDescent="0.2">
      <c r="A48" s="107" t="s">
        <v>124</v>
      </c>
      <c r="I48" s="184"/>
      <c r="J48" s="182"/>
      <c r="K48" s="182"/>
      <c r="L48" s="194" t="s">
        <v>1</v>
      </c>
      <c r="M48" s="182"/>
      <c r="N48" s="182"/>
      <c r="O48" s="181"/>
    </row>
    <row r="49" spans="1:17" x14ac:dyDescent="0.2">
      <c r="A49" s="107" t="s">
        <v>123</v>
      </c>
      <c r="I49" s="152"/>
      <c r="J49" s="193" t="s">
        <v>1</v>
      </c>
      <c r="K49" s="195" t="s">
        <v>121</v>
      </c>
      <c r="L49" s="108"/>
      <c r="M49" s="108"/>
      <c r="N49" s="108" t="s">
        <v>1</v>
      </c>
      <c r="O49" s="173" t="s">
        <v>1</v>
      </c>
    </row>
    <row r="50" spans="1:17" x14ac:dyDescent="0.2">
      <c r="A50" s="107" t="s">
        <v>122</v>
      </c>
      <c r="I50" s="152"/>
      <c r="J50" s="193" t="s">
        <v>1</v>
      </c>
      <c r="K50" s="194" t="s">
        <v>1</v>
      </c>
      <c r="L50" s="108"/>
      <c r="M50" s="193"/>
      <c r="N50" s="108" t="s">
        <v>1</v>
      </c>
      <c r="O50" s="173" t="s">
        <v>121</v>
      </c>
    </row>
    <row r="51" spans="1:17" x14ac:dyDescent="0.2">
      <c r="I51" s="152"/>
      <c r="J51" s="138" t="s">
        <v>120</v>
      </c>
      <c r="K51" s="108"/>
      <c r="L51" s="138" t="s">
        <v>119</v>
      </c>
      <c r="M51" s="108"/>
      <c r="N51" s="190"/>
      <c r="O51" s="173"/>
    </row>
    <row r="52" spans="1:17" x14ac:dyDescent="0.2">
      <c r="G52" s="107" t="s">
        <v>115</v>
      </c>
      <c r="I52" s="152"/>
      <c r="J52" s="108" t="s">
        <v>1</v>
      </c>
      <c r="K52" s="108"/>
      <c r="L52" s="108"/>
      <c r="M52" s="192" t="s">
        <v>1</v>
      </c>
      <c r="N52" s="108"/>
      <c r="O52" s="173"/>
      <c r="Q52" s="107" t="s">
        <v>115</v>
      </c>
    </row>
    <row r="53" spans="1:17" x14ac:dyDescent="0.2">
      <c r="G53" s="107" t="s">
        <v>114</v>
      </c>
      <c r="I53" s="152"/>
      <c r="J53" s="108"/>
      <c r="K53" s="108"/>
      <c r="L53" s="108"/>
      <c r="M53" s="108"/>
      <c r="N53" s="108"/>
      <c r="O53" s="173"/>
      <c r="Q53" s="107" t="s">
        <v>114</v>
      </c>
    </row>
    <row r="54" spans="1:17" x14ac:dyDescent="0.2">
      <c r="I54" s="152"/>
      <c r="L54" s="191" t="s">
        <v>118</v>
      </c>
      <c r="M54" s="108"/>
      <c r="N54" s="108"/>
      <c r="O54" s="173"/>
    </row>
    <row r="55" spans="1:17" x14ac:dyDescent="0.2">
      <c r="I55" s="177" t="s">
        <v>1</v>
      </c>
      <c r="L55" s="191" t="s">
        <v>117</v>
      </c>
      <c r="M55" s="108"/>
      <c r="N55" s="108"/>
      <c r="O55" s="176" t="s">
        <v>1</v>
      </c>
    </row>
    <row r="56" spans="1:17" x14ac:dyDescent="0.2">
      <c r="I56" s="152"/>
      <c r="J56" s="108"/>
      <c r="K56" s="108"/>
      <c r="L56" s="190" t="s">
        <v>116</v>
      </c>
      <c r="M56" s="108"/>
      <c r="N56" s="108"/>
      <c r="O56" s="173"/>
    </row>
    <row r="57" spans="1:17" x14ac:dyDescent="0.2">
      <c r="I57" s="152"/>
      <c r="J57" s="108"/>
      <c r="K57" s="108"/>
      <c r="L57" s="108"/>
      <c r="M57" s="108"/>
      <c r="N57" s="108"/>
      <c r="O57" s="173"/>
    </row>
    <row r="58" spans="1:17" x14ac:dyDescent="0.2">
      <c r="I58" s="152"/>
      <c r="J58" s="108"/>
      <c r="K58" s="108"/>
      <c r="L58" s="108"/>
      <c r="M58" s="108"/>
      <c r="N58" s="108"/>
      <c r="O58" s="173"/>
    </row>
    <row r="59" spans="1:17" x14ac:dyDescent="0.2">
      <c r="I59" s="152"/>
      <c r="J59" s="108" t="s">
        <v>1</v>
      </c>
      <c r="K59" s="108"/>
      <c r="M59" s="108"/>
      <c r="N59" s="108"/>
      <c r="O59" s="173"/>
    </row>
    <row r="60" spans="1:17" x14ac:dyDescent="0.2">
      <c r="I60" s="152"/>
      <c r="J60" s="108"/>
      <c r="K60" s="108"/>
      <c r="L60" s="108"/>
      <c r="M60" s="108"/>
      <c r="N60" s="108"/>
      <c r="O60" s="173"/>
    </row>
    <row r="61" spans="1:17" ht="13.5" thickBot="1" x14ac:dyDescent="0.25">
      <c r="I61" s="172"/>
      <c r="J61" s="189" t="s">
        <v>1</v>
      </c>
      <c r="K61" s="171" t="s">
        <v>1</v>
      </c>
      <c r="L61" s="108"/>
      <c r="M61" s="171"/>
      <c r="N61" s="189" t="s">
        <v>1</v>
      </c>
      <c r="O61" s="170" t="s">
        <v>1</v>
      </c>
    </row>
    <row r="62" spans="1:17" ht="13.5" thickTop="1" x14ac:dyDescent="0.2">
      <c r="L62" s="108" t="s">
        <v>1</v>
      </c>
      <c r="M62" s="107" t="s">
        <v>1</v>
      </c>
    </row>
    <row r="63" spans="1:17" x14ac:dyDescent="0.2">
      <c r="K63" s="107" t="s">
        <v>115</v>
      </c>
    </row>
    <row r="64" spans="1:17" x14ac:dyDescent="0.2">
      <c r="K64" s="107" t="s">
        <v>114</v>
      </c>
    </row>
  </sheetData>
  <pageMargins left="0.5" right="0.5" top="0.5" bottom="0.25" header="0.5" footer="0.5"/>
  <pageSetup scale="75" orientation="portrait" horizontalDpi="360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2</vt:i4>
      </vt:variant>
    </vt:vector>
  </HeadingPairs>
  <TitlesOfParts>
    <vt:vector size="10" baseType="lpstr">
      <vt:lpstr>Tower 6m</vt:lpstr>
      <vt:lpstr>Tower 10m</vt:lpstr>
      <vt:lpstr>2m&amp;70cm Twin Lead</vt:lpstr>
      <vt:lpstr>0.625w 2m</vt:lpstr>
      <vt:lpstr>0.625w 220MHz</vt:lpstr>
      <vt:lpstr>Square 6m Gamma</vt:lpstr>
      <vt:lpstr>Square 2m Stack</vt:lpstr>
      <vt:lpstr>Square 70cm Stack</vt:lpstr>
      <vt:lpstr>'Tower 10m'!Extract</vt:lpstr>
      <vt:lpstr>Extract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2025-12-29T16:30:10Z</dcterms:modified>
</cp:coreProperties>
</file>